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  <sheet name="Sheet2（原稿）" sheetId="2" state="hidden" r:id="rId2"/>
  </sheets>
  <definedNames>
    <definedName name="_xlnm._FilterDatabase" localSheetId="0" hidden="1">Sheet1!$A$1:$D$116</definedName>
  </definedNames>
  <calcPr calcId="144525"/>
</workbook>
</file>

<file path=xl/sharedStrings.xml><?xml version="1.0" encoding="utf-8"?>
<sst xmlns="http://schemas.openxmlformats.org/spreadsheetml/2006/main" count="736" uniqueCount="546">
  <si>
    <t>附件1</t>
  </si>
  <si>
    <t>附件：2022年药品和医疗器械市场准入专项资助项目（第一批、第二批）公示表</t>
  </si>
  <si>
    <t>序号</t>
  </si>
  <si>
    <t>申报单位名称</t>
  </si>
  <si>
    <t>项目名称</t>
  </si>
  <si>
    <t>项目产品/证书编号</t>
  </si>
  <si>
    <t>深圳市亦诺微医药科技有限公司</t>
  </si>
  <si>
    <t>T3011疱疹病毒注射液（静脉给药）临床试验批件项目</t>
  </si>
  <si>
    <t>T3011疱疹病毒注射液（2021LP01238）</t>
  </si>
  <si>
    <t>深圳艾欣达伟医药科技有限公司</t>
  </si>
  <si>
    <t>基于AKR1C3的国家1类创新药AST-001临床前研究项目</t>
  </si>
  <si>
    <t>AST-001（2022LP00125）</t>
  </si>
  <si>
    <t>基于AKR1C3的国家1类创新药AST-3424-002（血液肿瘤）临床前研究项目</t>
  </si>
  <si>
    <t>AST-3424-002（2020LP00181）</t>
  </si>
  <si>
    <t>深圳福沃药业有限公司</t>
  </si>
  <si>
    <t>国家I类靶向治疗非小细胞肺癌创新药物的产业化开发项目</t>
  </si>
  <si>
    <t>FWD1509（2021LP00793）</t>
  </si>
  <si>
    <t>深圳市塔吉瑞生物医药有限公司</t>
  </si>
  <si>
    <t>治疗ALK/ROS1阳性非小细胞肺癌的第三代ALK/ROS1酪氨酸激酶抑制剂TGRX-326的开发和临床前研究项目</t>
  </si>
  <si>
    <t>TGRX-326（2020LP00924）</t>
  </si>
  <si>
    <t>深圳君圣泰生物技术有限公司</t>
  </si>
  <si>
    <t>化药1类创新药HTD1801用于治疗2型糖尿病及相关代谢疾病的临床研究项目</t>
  </si>
  <si>
    <t>HTD1801胶囊（2021LP00748）</t>
  </si>
  <si>
    <t>深圳市图微安创科技开发有限公司</t>
  </si>
  <si>
    <t>治疗非酒精性脂肪性肝炎（NASH）及其引起的肝纤维化的1类创新多肽药物IND研究项目</t>
  </si>
  <si>
    <t>注射用TB001（2021LP01610）</t>
  </si>
  <si>
    <t>深圳普瑞金生物药业有限公司</t>
  </si>
  <si>
    <t>靶向BCMA的嵌合抗原受体T细胞注射液药品临床试验扶持项目</t>
  </si>
  <si>
    <t>BCMA CAR-T（CXSL1900147）</t>
  </si>
  <si>
    <t>深圳市真兴医药技术有限公司</t>
  </si>
  <si>
    <t>富马酸奥比特嗪肠溶微丸胶囊（SM-1）和替莫唑胺联合治疗胶质母细胞瘤项目</t>
  </si>
  <si>
    <t>富马酸奥比特嗪肠溶微丸胶囊SM-1（2021LP02115）</t>
  </si>
  <si>
    <t>深圳明赛瑞霖药业有限公司</t>
  </si>
  <si>
    <t>希列克托灵在中国获批慢性淋巴细胞白血病/小淋巴细胞淋巴瘤（CLL/SLL）临床试验许可项目</t>
  </si>
  <si>
    <t>希列克托灵（2021LP00771、2021LP00772、2021LP00773、2021LP00774）</t>
  </si>
  <si>
    <t>深圳信立泰药业股份有限公司</t>
  </si>
  <si>
    <t>新型口服治疗肾性贫血药物HIF-PHI抑制剂恩那司他的临床前研究项目</t>
  </si>
  <si>
    <t>恩那司他片SAL-0951（CXHL2000307、CXHL2000308、CXHL2000309）</t>
  </si>
  <si>
    <t>深圳海王医药科技研究院有限公司</t>
  </si>
  <si>
    <t>新型高效低毒抗肿瘤药物HW130的开发项目</t>
  </si>
  <si>
    <t>HW130（2020LP00590）</t>
  </si>
  <si>
    <t>深圳睿心智能医疗科技有限公司</t>
  </si>
  <si>
    <t>睿心智能冠状动脉CT血流储备分数计算软件认证扶持项目</t>
  </si>
  <si>
    <t>冠状动脉CT血流储备分数计算软件（国械注准20213210270）</t>
  </si>
  <si>
    <t>深圳市信立泰生物医疗工程有限公司</t>
  </si>
  <si>
    <t>外周球囊扩张导管的研究</t>
  </si>
  <si>
    <t>PTA球囊扩张导管（国械注准20213030793）</t>
  </si>
  <si>
    <t>PTA球囊扩张导管的研究</t>
  </si>
  <si>
    <t>外周球囊扩张导管（国械注准20213030502）</t>
  </si>
  <si>
    <t>深圳市福瑞康科技有限公司</t>
  </si>
  <si>
    <t>深圳市福瑞康科技有限公司深圳市光明新区年产500台幽门螺杆菌测试仪及500万份采集卡的生产线项目</t>
  </si>
  <si>
    <t>GP1000型幽门螺杆菌测试仪（粤械注准20202220325）</t>
  </si>
  <si>
    <t>深海精密科技（深圳）有限公司</t>
  </si>
  <si>
    <t>移动式C形臂X射线机研制</t>
  </si>
  <si>
    <t>移动式C形臂X射线机（粤械注准20202061997）</t>
  </si>
  <si>
    <t>深圳市嘉骏实业有限公司</t>
  </si>
  <si>
    <t>深圳市全数字彩色多普勒超声诊断系统、凝血分析仪市场准入项目</t>
  </si>
  <si>
    <t>全数字彩色多普勒超声诊断系统（粤械注准20212061844）、凝血分析仪（粤械注准20222220267）</t>
  </si>
  <si>
    <t>深圳雷杜生命科学股份有限公司</t>
  </si>
  <si>
    <t>雷杜医疗器械市场准入项目</t>
  </si>
  <si>
    <t>全自动免疫印迹仪（粤械注准20202220799）、化学发光测定仪（粤械注准20202221867）、化学发光测定仪（粤械注准20212220072）、化学发光测定仪（粤械注准20212221471）、全自动特定蛋白分析仪（粤械注准20212220762）、促甲状腺激素（TSH）测定试剂盒（化学发光免疫分析法）（粤械注准20202401248）、游离三碘甲状腺原氨酸（FT3）测定试剂盒（化学发光免疫分析法）（粤械注准20202401249）、总三碘甲状腺原氨酸（TT3）测定试剂盒（化学发光免疫分析法）（粤械注准20202401250）、游离甲状腺素（FT4）测定试剂盒（化学发光免疫分析法）（粤械注准20202401251）、总甲状腺素（TT4）测定试剂盒（化学发光免疫分析法）（粤械注准20202401252）、抗甲状腺球蛋白抗体（Anti-TG）测定试剂盒（化学发光免疫分析法）（粤械注准20202401253）、抗甲状腺过氧化物酶抗体（Anti-TPO）测定试剂盒（化学发光免疫分析法）（粤械注准20202401254）、卵泡刺激素（FSH）测定试剂盒（化学发光免疫分析法）（粤械注准20202401255）、促黄体生成素（LH）测定试剂盒（化学发光免疫分析法）（粤械注准20202401256）、泌乳素（PRL）测定试剂盒（化学发光免疫分析法）（粤械注准20202401257）、总β-人绒毛膜促性腺激素（Total β-HCG）测定试剂盒（化学发光免疫分析法）（粤械注准20202401258）、雌二醇（E2）测定试剂盒（化学发光免疫分析法）（粤械注准20202401259）、睾酮（TESTO）测定试剂盒（化学发光免疫分析法）（粤械注准20202401260）、孕酮（PROG）测定试剂盒（化学发光免疫分析法）（粤械注准20202401261）、降钙素原（PCT）测定试剂盒（化学发光免疫分析法）（粤械注准20202401262）、白介素6（IL-6）测定试剂盒（化学发光免疫分析法）（粤械注准20202401263）、血清淀粉样蛋白A（SAA）测定试剂盒（化学发光免疫分析法）（粤械注准20202401264）、超敏C反应蛋白（hs-CRP）测定试剂盒（化学发光免疫分析法）（粤械注准20202401265）、肌红蛋白（Myo）测定试剂盒（化学发光免疫分析法）（粤械注准20202401266）、B型利钠肽（BNP）测定试剂盒（化学发光免疫分析法）（粤械注准20202401267）、肌钙蛋白I（cTnI）测定试剂盒（化学发光免疫分析法）（粤械注准20202401268）、N末端B型利钠肽前体（NT-proBNP）测定试剂盒（化学发光免疫分析法）（粤械注准20202401269）、肌酸激酶同工酶（CK-MB）测定试剂盒（化学发光免疫分析法）（粤械注准20202401270）、25-羟基维生素D（25-OH VD）测定试剂盒（化学发光免疫分析法）（粤械注准20202401271）、抗环瓜氨酸肽（CCP）抗体测定试剂盒（化学发光免疫分析法）（粤械注准20202401272）、全段甲状旁腺素（PTH）测定试剂盒（化学发光免疫分析法）（粤械注准20212400379）、妊娠相关蛋白A（PAPP-A）测定试剂盒（化学发光免疫分析法）（粤械注准20212400380）、生长激素（hGH）测定试剂盒（化学发光免疫分析法）（粤械注准20212400381）、游离β-人绒毛膜促性腺激素（free β-hCG）测定试剂盒（化学发光免疫分析法）（粤械注准20212400382）、胰岛素（Insulin）测定试剂盒（化学发光免疫分析法）（粤械注准20212400473）、C肽（C-Peptide）测定试剂盒（化学发光免疫分析法）（粤械注准20212400474）、非结合雌三醇（uE3）测定试剂盒（化学发光免疫分析法）（粤械注准20212400475）、抗缪勒氏管激素（AMH）测定试剂盒（化学发光免疫分析法）（粤械注准20212401784）</t>
  </si>
  <si>
    <t>深圳市国赛生物技术有限公司</t>
  </si>
  <si>
    <t>D-二聚体（D-Dimer）测定试剂盒医疗器械注册认证</t>
  </si>
  <si>
    <t>D-二聚体（D-Dimer）测定试剂盒（粤械注准20202402059）</t>
  </si>
  <si>
    <t>全自动生化分析仪医疗器械注册认证</t>
  </si>
  <si>
    <t>全自动生化分析仪（粤械注准20202220696）</t>
  </si>
  <si>
    <t>深圳术为科技有限公司</t>
  </si>
  <si>
    <t>内窥镜摄像系统项目</t>
  </si>
  <si>
    <t>内窥镜摄像系统（粤械注准20212061179）</t>
  </si>
  <si>
    <t>内窥镜冷光源项目</t>
  </si>
  <si>
    <t>医用内窥镜冷光源（粤械标准20212061165）</t>
  </si>
  <si>
    <t>深圳中科精诚医学科技有限公司</t>
  </si>
  <si>
    <t>深圳中科精诚医学科技有限公司氟化钠防龋涂膜剂生产线扩建项目</t>
  </si>
  <si>
    <t>氟化钠防龋涂膜剂（粤械注准20202171971）</t>
  </si>
  <si>
    <t>深圳传世生物医疗有限公司</t>
  </si>
  <si>
    <t>YX-3000全自动凝血分析仪项目</t>
  </si>
  <si>
    <t>全自动凝血分析仪（粤械注准20202221185）、凝血酶原时间(PT)测定试剂盒(凝固法)（粤械注准20202401885）、凝血酶时间(TT)测定试剂盒(凝固法)（粤械注准20202401886）、纤维蛋白原(FIB)测定试剂盒(凝固法)（粤械注准20202401887）、活化部分凝血活酶时间(APTT)测定试剂盒(凝固法)（粤械注准20202401888）、D-二聚体(D-Dimer)测定试剂盒(免疫比浊法)（粤械注准20202402189）</t>
  </si>
  <si>
    <t>YX-2000全自动凝血分析仪项目</t>
  </si>
  <si>
    <t>YX-2000全自动凝血分析仪（粤械注准20212220691）</t>
  </si>
  <si>
    <t>深圳惠泰医疗器械股份有限公司的</t>
  </si>
  <si>
    <t>球囊漂浮临时起搏电极导管的开发及推广应用项目</t>
  </si>
  <si>
    <t>球囊漂浮临时起搏电极导管（国械注准20203120526）</t>
  </si>
  <si>
    <t>深圳前海圣晔尔医疗电子生物科技有限公司</t>
  </si>
  <si>
    <t>圣晔尔 NFMD2020A 型血管内皮功能测试仪项目</t>
  </si>
  <si>
    <t>NFMD2020A型血管内皮功能测试仪（粤械注准202112071674）</t>
  </si>
  <si>
    <t>深圳市默赛尔生物医学科技发展有限公司</t>
  </si>
  <si>
    <t>自然杀伤细胞无血清培养基研发产业化及市场准入项目</t>
  </si>
  <si>
    <t>自然杀伤细胞无血清培养基（粤械注准20202401929）</t>
  </si>
  <si>
    <t>深圳市善行医疗科技有限公司</t>
  </si>
  <si>
    <t>创新医疗器械可穿戴智能心电衣NMPA特别审批注册认证项目</t>
  </si>
  <si>
    <t>可穿戴动态心电记录仪（粤械注准20202071589）</t>
  </si>
  <si>
    <t>深圳市德达医疗科技集团有限公司</t>
  </si>
  <si>
    <t>智能数字式电子血压计新产品研发项目</t>
  </si>
  <si>
    <t>上臂式电子血压计（粤械注准20202070698）、腕式电子血压计（粤械注准20212070485）</t>
  </si>
  <si>
    <t>深圳市慧康医疗器械有限公司</t>
  </si>
  <si>
    <t>数字泌尿X射线机国内市场准入项目</t>
  </si>
  <si>
    <t>数字泌尿X射线机（国械注准20203060440）</t>
  </si>
  <si>
    <t>深圳市飞点健康管理有限公司</t>
  </si>
  <si>
    <t>尿大夫智能手机尿液分析检测系统项目</t>
  </si>
  <si>
    <t>尿大夫智能手机尿液分析检测系统（粤械注准20212211562）</t>
  </si>
  <si>
    <t>深圳市泽辉医疗技术有限公司</t>
  </si>
  <si>
    <t>一次性使用心电电极医疗器械注册证市场准入</t>
  </si>
  <si>
    <t>一次性使用心电电极（粤械注准20212070210）</t>
  </si>
  <si>
    <t>深圳市顺美医疗股份有限公司</t>
  </si>
  <si>
    <t>顺美医疗血管介入产品医疗器械注册认证项目</t>
  </si>
  <si>
    <t>一次性使用Y型连接阀套装（国械注准20213030882）</t>
  </si>
  <si>
    <t>深圳市同源生物医疗科技有限公司</t>
  </si>
  <si>
    <t>深圳市同源生物医疗科技有限公司2021年医疗器械注册证扶持项目</t>
  </si>
  <si>
    <t>中性电极（粤械注准20212011534）、一次性使用心电电极（粤械注准20212071558）、一次性无创脑电传感器（粤械注准20212071089）</t>
  </si>
  <si>
    <t>深圳市迈捷生命科学有限公司的</t>
  </si>
  <si>
    <t>一次性超声引导穿刺套件A/B/C型市场准入项目</t>
  </si>
  <si>
    <t>一次性超声引导穿刺套件A/B/C型（粤械注准20202060814）</t>
  </si>
  <si>
    <t>深圳市尤迈医疗用品有限公司</t>
  </si>
  <si>
    <t>深圳市尤迈医疗用品有限公司医用超声雾化器市场准入项目</t>
  </si>
  <si>
    <t>医用超声雾化器（粤械注准20212081240）</t>
  </si>
  <si>
    <t>深圳市京宝田科技有限公司的</t>
  </si>
  <si>
    <t>一次性使用非血管腔道导丝制造项目</t>
  </si>
  <si>
    <t>一次性使用非血管腔道导丝（粤械注准20222020017）</t>
  </si>
  <si>
    <t>深圳市库珀科技发展有限公司</t>
  </si>
  <si>
    <t xml:space="preserve">微创扩张引流套件项目
消化内窥镜用一次性导丝项目
一次性使用泌尿道用导丝（蓝泥鳅）项目
一次性使用泌尿道用导丝（黑泥鳅）项目
</t>
  </si>
  <si>
    <t xml:space="preserve">微创扩张引流套件（粤械注准20202030136）
消化内窥镜用一次性导丝（粤械注准20202020210）
一次性使用泌尿道用导丝（蓝泥鳅）（粤械注准20202020134）
一次性使用泌尿道用导丝（黑泥鳅）（粤械注准20202020135）
</t>
  </si>
  <si>
    <t>深圳市东吉联医疗科技有限公司</t>
  </si>
  <si>
    <t>空气波治疗仪、低频治疗仪FDA认证项目</t>
  </si>
  <si>
    <t>空气波治疗仪（K193354、K201694）、低频治疗仪（K200354）</t>
  </si>
  <si>
    <t>深圳北芯生命科技股份有限公司</t>
  </si>
  <si>
    <r>
      <rPr>
        <sz val="11"/>
        <color rgb="FF000000"/>
        <rFont val="仿宋_GB2312"/>
        <charset val="134"/>
      </rPr>
      <t>TruePhysio</t>
    </r>
    <r>
      <rPr>
        <sz val="11"/>
        <color rgb="FF000000"/>
        <rFont val="Times New Roman"/>
        <charset val="134"/>
      </rPr>
      <t>®</t>
    </r>
    <r>
      <rPr>
        <sz val="11"/>
        <color rgb="FF000000"/>
        <rFont val="仿宋_GB2312"/>
        <charset val="134"/>
      </rPr>
      <t>压力微导管欧盟CE认证项目</t>
    </r>
  </si>
  <si>
    <r>
      <rPr>
        <sz val="11"/>
        <color rgb="FF000000"/>
        <rFont val="仿宋_GB2312"/>
        <charset val="134"/>
      </rPr>
      <t>TruePhysio</t>
    </r>
    <r>
      <rPr>
        <sz val="11"/>
        <color rgb="FF000000"/>
        <rFont val="Times New Roman"/>
        <charset val="134"/>
      </rPr>
      <t>®</t>
    </r>
    <r>
      <rPr>
        <sz val="11"/>
        <color rgb="FF000000"/>
        <rFont val="仿宋_GB2312"/>
        <charset val="134"/>
      </rPr>
      <t>压力微导管（G1 004957 0002 Rev.01）</t>
    </r>
  </si>
  <si>
    <r>
      <rPr>
        <sz val="11"/>
        <color rgb="FF000000"/>
        <rFont val="仿宋_GB2312"/>
        <charset val="134"/>
      </rPr>
      <t>VivoCardio</t>
    </r>
    <r>
      <rPr>
        <sz val="11"/>
        <color rgb="FF000000"/>
        <rFont val="Times New Roman"/>
        <charset val="134"/>
      </rPr>
      <t>®</t>
    </r>
    <r>
      <rPr>
        <sz val="11"/>
        <color rgb="FF000000"/>
        <rFont val="仿宋_GB2312"/>
        <charset val="134"/>
      </rPr>
      <t>血流储备分数测量设备欧盟CE认证项目</t>
    </r>
  </si>
  <si>
    <r>
      <rPr>
        <sz val="11"/>
        <color rgb="FF000000"/>
        <rFont val="仿宋_GB2312"/>
        <charset val="134"/>
      </rPr>
      <t>VivoCardio</t>
    </r>
    <r>
      <rPr>
        <sz val="11"/>
        <color rgb="FF000000"/>
        <rFont val="Times New Roman"/>
        <charset val="134"/>
      </rPr>
      <t>®</t>
    </r>
    <r>
      <rPr>
        <sz val="11"/>
        <color rgb="FF000000"/>
        <rFont val="仿宋_GB2312"/>
        <charset val="134"/>
      </rPr>
      <t>血流储备分数测量设备（G7 004957 0003 Rev.00）</t>
    </r>
  </si>
  <si>
    <t>深圳市锦瑞生物科技股份有限公司</t>
  </si>
  <si>
    <t>锦瑞家庭自测SARS-CoV-2抗原检测产品国际市场准入认证项目</t>
  </si>
  <si>
    <t>SARS-CoV-2抗原检测试剂盒（1434-IVDD-448/2021）</t>
  </si>
  <si>
    <t>深圳市新产业生物医学工程股份有限公司</t>
  </si>
  <si>
    <t>新产业2021年第一批欧盟体外诊断器械注册项目</t>
  </si>
  <si>
    <t>新型冠状病毒抗原测定试剂盒(化学发光免疫分析法)SARS-CoV-2 Ag (CLIA)（DE/CA05/IvD-238321-1727-00）、新型冠状病毒SARS-CoV-2甲型流感病毒、乙型流感病毒核酸联合检测试剂盒SARS-CoV-2&amp;Flu A/B  RT-PCR Assay（DE/CA05/IvD-238321-1734-00、DE/CA05/IvD-238321-1729-00）、样本萃取液Sample Extraction Solution（DE/CA05/IvD-238321-1728-00）、核酸提取试剂盒Nucleic Acid Extraction Kit （DE/CA05/IvD-238321-1730-00、1210035580 TMS、GZ1913003、GZ2013005、DE/CA05/IvD-238321-1792-00）、8连管套8-Strip Tip（DE/CA05/IvD-238321-1731-00）、96孔深孔板96-Well Deep-Well Plate（DE/CA05/IvD-238321-1732-00）、离子选择性电极Ion Selective Electrode（DE/CA05/11-30-04-03-00）、A1c血红蛋白Hemoglobin A1c (Latex)（DE/CA05/11-02-01-14-00）、血清淀粉样蛋白Serum Amyloid A (CLIA)（DE/CA05/12-11-01-90-00）、新型冠状病毒(2019-nCoV)棘突蛋白受体结合区lgG抗体测定试剂盒(磁微粒化学发光法)SARS-CoV-2 S-RBD IgG II (CLIA)（DE/CA05/IvD-238321-1791-00）、化验化学校准品Assayed Chemistry Calibrators（DE/CA05/11-50-03-01-00）、脂肪酶Lipase (DGGMR Substrate（DE/CA05/11-01-01-23-00）、25-OH 维生素 D 25-OH Vitamin D (CLIA)（DE/CA05/12-06-03-10-00）、促红细胞生成素测定试剂盒(磁微粒化学发光法)EPO (CLIA)（DE/CA05/12-07-01-01-00）、抗髓过氧化物酶抗体lgG测定试剂盒(磁微粒化学发光法)Anti-MPO IgG (CLIA)（DE/CA05/12-13-01-90-00）、醛固酮Aldosterone(CLIA)（DE/CA05/12-06-02-01-00）、肿瘤标志物控制Tumor Marker Control（DE/CA05/12-50-01-10-00）</t>
  </si>
  <si>
    <t>深圳百生德科技有限公司</t>
  </si>
  <si>
    <t>基于LED光源的新生儿黄疸治疗仪关键技术研发项目</t>
  </si>
  <si>
    <t>新生儿黄疸治疗仪（10000375427-PA-NA-CHN Rev.0.0）</t>
  </si>
  <si>
    <t>Ecosy系列婴儿辐射保暖台的关键技术研发项目</t>
  </si>
  <si>
    <t>Ecosy系列婴儿辐射保暖台</t>
  </si>
  <si>
    <t>深圳星康医疗科技有限公司</t>
  </si>
  <si>
    <t>深圳动态心电二类医疗器械欧盟注册项目</t>
  </si>
  <si>
    <t>长程单导动态心电记录仪、十二导动态心电记录仪、动态心电分析软件（FI20/42092）</t>
  </si>
  <si>
    <t>基于AKR1C3的国家1类创新药AST-3424-001（实体瘤）I期临床研究项目</t>
  </si>
  <si>
    <t>AST-3424-001（实体瘤）（I/II期临床试验批件CXHL1900137）</t>
  </si>
  <si>
    <t>深圳善康医药科技股份有限公司</t>
  </si>
  <si>
    <t>纳曲酮植入剂Ⅱ期临床试验</t>
  </si>
  <si>
    <t>纳曲酮植入剂（III期临床豁免）</t>
  </si>
  <si>
    <t>深圳太太药业有限公司</t>
  </si>
  <si>
    <t>二类新药妥布霉素吸入溶液临床III期研究</t>
  </si>
  <si>
    <t>妥布霉素吸入溶液（III期临床批件2017L04834）</t>
  </si>
  <si>
    <t>科岭源生物科技（深圳）有限公司</t>
  </si>
  <si>
    <t>消化类IBS创新化药SMP-100项目I期临床批件</t>
  </si>
  <si>
    <t>消化类IBS创新化药SMP-100（I期临床批件2022LP00599）</t>
  </si>
  <si>
    <t>深圳市益心达医学新技术有限公司</t>
  </si>
  <si>
    <t>深圳市益心达医学新技术有限公司市场准入项目</t>
  </si>
  <si>
    <t>一次性使用无菌经皮肾扩张套件（粤械注准20202031315）、经皮导入器（粤械注准20212020462）、一次性使用动脉留置针（国械注准20213140396）、造影导丝（国械注准20213030512）、一次性使用消化道用导丝（粤械注准20212021063）、一次性使用胃管（粤械注准20212141065）、一次性使用微量泵前管（国械注准20213140693）、一次性使用输尿管导引鞘（粤械注准20212021376）、一次性使用有创血压传感器（国械注准20213070834）、一次性使用无菌导管鞘套（国械注准20213031028）、一次性使用球囊扩张导管（国械注准20213031034）</t>
  </si>
  <si>
    <t>深圳市瑞图生物技术有限公司</t>
  </si>
  <si>
    <t>阴道分泌物检测仪市场准入项目</t>
  </si>
  <si>
    <t>阴道分泌物检测仪（粤械注准20212221764）、阴道炎联合检测质控品（粤械注准20222400481）</t>
  </si>
  <si>
    <t>粪便分析工作站市场准入项目</t>
  </si>
  <si>
    <t>粪便分析工作站（粤械注准20212221466）、大便隐血（FOB）检测试剂盒（胶体金免疫层析法）（粤械注准20212400437）</t>
  </si>
  <si>
    <t>深圳会众生物技术有限公司</t>
  </si>
  <si>
    <t>基于荧光定量PCR技术的人运动神经元存活基因1（SMN1）检测试剂盒研发</t>
  </si>
  <si>
    <t>基于荧光定量PCR技术的人运动神经元存活基因1（SMN1）检测试剂盒（国械注准20223400080）</t>
  </si>
  <si>
    <t>深圳韦拓生物科技有限公司</t>
  </si>
  <si>
    <t>玻璃化冷冻液、玻璃化解冻液的国内市场准入认证项目</t>
  </si>
  <si>
    <t>玻璃化冷冻液（国械注准20213180047）、玻璃化解冻液（国械注准20213180081）</t>
  </si>
  <si>
    <t>深圳市科曼医疗设备有限公司</t>
  </si>
  <si>
    <t>体外除颤监护仪、呼吸湿化治疗仪等产品的市场准入项目</t>
  </si>
  <si>
    <t>体外除颤监护仪（国械注准20213080481）、病人监护仪（国械注准20213070133）、呼吸湿化治疗仪（粤械注准20202081873）、新生儿蓝光治疗仪（粤械注准20202091285）、注射泵（粤械注准20202141850）</t>
  </si>
  <si>
    <t>深圳美诺微创医疗科技有限公司</t>
  </si>
  <si>
    <t>神经介入微导管市场准入项目</t>
  </si>
  <si>
    <t>神经介入微导管（国械注准20213030394）</t>
  </si>
  <si>
    <t>导丝市场准入项目</t>
  </si>
  <si>
    <t>导丝（国械注准20213030428）</t>
  </si>
  <si>
    <t>深圳麦科田生物医疗技术股份有限公司</t>
  </si>
  <si>
    <t>恒温核酸扩增分析仪、注射泵、化学发光测定试剂盒等产品国内医疗器械注册</t>
  </si>
  <si>
    <t>恒温核酸扩增分析仪（国械注准20203220949）、注射泵（国械注准20213140306）、肌酸激酶同工酶(CK-MB)测定试剂盒(化学发光免疫分析法)（粤械注准20202401513）、肌红蛋白(MYO)测定试剂盒(化学发光免疫分析法)（粤械注准20202401514）、肌酸激酶同工酶(CK-MB)测定试剂盒(化学发光免疫分析法)（粤械注准20202401515）、肌红蛋白(MYO)测定试剂盒(化学发光免疫分析法)（粤械注准20202401516）、肌钙蛋白I(TnI)测定试剂盒(化学发光免疫分析法)（粤械注准20202401542）、肌钙蛋白I(TnI)测定试剂盒(化学发光免疫分析法)（粤械注准20202401543）、全程C-反应蛋白(hs-CRP+CRP)测定试剂盒(化学发光免疫分析法)（粤械注准20202401631）、全程C-反应蛋白(hs-CRP+CRP)测定试剂盒(化学发光免疫分析法)（粤械注准20202401632）、白介素-6（IL-6）质控品（粤械注准20212401484）、白介素—6(IL—6)测定试剂盒(化学发光免疫分析法)（粤械注准20222400158）、白介素—6(IL—6)测定试剂盒(化学发光免疫分析法)（粤械注准20222400174）、心型脂肪酸结合蛋白（H-FABP）质控品（粤械注准20212401483）、心型脂肪酸结合蛋白(H—FABP)测定试剂盒(化学发光免疫分析法)（粤械注准20222400175）、心型脂肪酸结合蛋白(H—FABP)测定试剂盒(化学发光免疫分析法)（粤械注准20222400176）、血清淀粉样蛋白A（SAA）质控品（粤械注准20212401567）、血清淀粉样蛋白A(SAA)测定试剂盒(化学发光免疫分析法)（粤械注准20222400177）、血清淀粉样蛋白A(SAA)测定试剂盒(化学发光免疫分析法)（粤械注准20222400179）、抗环瓜氨酸肽抗体（Anti-CCP）质控品（粤械注准20212401566）、抗环瓜氨酸肽抗体(Anti—CCP)测定试剂盒(化学发光免疫分析法)（粤械注准20222400178）、抗环瓜氨酸肽抗体(Anti—CCP)测定试剂盒(化学发光免疫分析法)（粤械注准20222400180）、可溶性生长刺激表达基因2蛋白（sST2）质控品（粤械注准20212401722）、狼疮抗凝物（LA）检测试剂盒（凝固法）（粤械注准20212401672）、D-二聚体/纤维蛋白（原）降解产物（D-Dimer/FDP）质控品（粤械注准20212401673）、脂蛋白相关磷脂酶A2（Lp-PLA2）质控品（粤械注准20212401720）、纤维蛋白（原）降解产物（FDP）质控品（粤械注准20212401713）、纤维蛋白（原）降解产物（FDP）测定试剂盒（化学发光免疫分析法）（粤械注准20212401721）、纤维蛋白(原)降解产物(FDP)测定试剂盒(化学发光免疫分析法)（粤械注准20222400547）</t>
  </si>
  <si>
    <t>深圳市保安医疗用品有限公司</t>
  </si>
  <si>
    <t>保安医疗一次性使用压力延长管研发及产业化</t>
  </si>
  <si>
    <t>一次性使用压力延长管（国械注准20213030156）</t>
  </si>
  <si>
    <t>深圳市鑫君特智能医疗器械有限公司</t>
  </si>
  <si>
    <t>脊柱外科手术导航定位系统</t>
  </si>
  <si>
    <t>脊柱外科手术导航定位系统（国械注准20213010131）</t>
  </si>
  <si>
    <t>联合微创医疗器械（深圳）有限公司</t>
  </si>
  <si>
    <t>联合微创一次性腹腔镜手术器械系列产品项目</t>
  </si>
  <si>
    <t>一次性套管穿刺器（全分离）（粤械注准20202021857）、一次性套管穿刺器（半分离）（粤械注准20202021943）、一次性使用内窥镜手术带密封鞘取物袋（粤械注准20202061858）、一次性使用肛肠吻合器（粤械注准20212021726）、一次性使用管型消化道吻合器（粤械注准20212021733）、一次性使用切口保护套（粤械注准20212021732）、一次性腔镜用直线切割吻合器及组件（粤械注准20212021903）、一次性使用腔内直线切割吻合器及组件（粤械注准20212021904）</t>
  </si>
  <si>
    <t>深圳市鸿美诊断技术有限公司</t>
  </si>
  <si>
    <t>全自动生化分析仪市场准入项目</t>
  </si>
  <si>
    <t>全自动生化分析仪（粤械注准20212221688）</t>
  </si>
  <si>
    <t>便潜血（FOB）测定试剂盒（乳胶免疫比浊法）市场准入项目</t>
  </si>
  <si>
    <t>便潜血（FOB）测定试剂盒（乳胶免疫比浊法）（粤械注准2020242093）</t>
  </si>
  <si>
    <t>中性粒细胞明胶酶相关脂质运载蛋白测定试剂盒市场准入项目</t>
  </si>
  <si>
    <t>中性粒细胞明胶酶相关脂质运载蛋白测定试剂盒（免疫比浊法）（粤械注准20212400337）</t>
  </si>
  <si>
    <t>脂联素测定试剂盒（免疫比浊法）市场准入项目</t>
  </si>
  <si>
    <t>脂联素测定试剂盒（免疫比浊法）（粤械注准20212400422）</t>
  </si>
  <si>
    <t>深圳旭宏医疗科技有限公司</t>
  </si>
  <si>
    <t>新型膜式柔性动态心电记录仪的研发和产业化</t>
  </si>
  <si>
    <t>动态心电记录仪（粤械注准20212070260）、一次性使用心电电极（粤械注准20212070647）</t>
  </si>
  <si>
    <t>深圳市帝迈生物技术有限公司</t>
  </si>
  <si>
    <t>全自动血液联检一体机及相关配套试剂盒国内市场准入认证项目</t>
  </si>
  <si>
    <t>转铁蛋白质控品（粤械注准20202401054）、脂联素质控品（粤械注准20202401544）、降钙素原校准品（粤械注准20202401569）、转铁蛋白校准品（粤械注准20202401570）、全自动血液细胞分析仪（粤械注准20202222153）、心肌标志物质控品（粤械注准20212400759）、全程C反应蛋白（hsCRP+常规CRP）测定试剂盒（胶乳增强免疫散射比浊法）（粤械注准20222400837）、血细胞分析仪用校准物（粤械注准20212401025）、血细胞分析仪用质控物（粤械注准20212401024）、降钙素原测定试剂盒（胶乳增强免疫散射比浊法）（粤械注准20212401169）、全自动血细胞分析仪（粤械注准20212221177）、血细胞分析仪用质控物（光学法）（粤械注准20222400556）、D—二聚体质控品（粤械注准20222400621）、血细胞分析仪用质控物（光学法）（粤械注准20222400646）、血清淀粉样蛋白A测定试剂盒（胶乳增强免疫散射比浊法）（粤械注准20222400652）、凝血质控品（粤械注准20222400691）、D—二聚体校准品（粤械注准20222400927）</t>
  </si>
  <si>
    <t>深圳市昕力医疗设备开发有限公司</t>
  </si>
  <si>
    <t>球囊扩张充压装置医疗器械市场准入</t>
  </si>
  <si>
    <t>球囊扩张充压装置（粤械注准20212030740）</t>
  </si>
  <si>
    <t>深圳依可医疗科技有限公司</t>
  </si>
  <si>
    <t>医疗器械市场准入专项扶持项目（无创血流动力检测系统）</t>
  </si>
  <si>
    <t>无创血流动力监测系统（粤械注准20212071801）</t>
  </si>
  <si>
    <t>深圳市汇健医疗工程有限公司</t>
  </si>
  <si>
    <t>医用中心吸引及供氧系统的研发</t>
  </si>
  <si>
    <t>医用中心吸引系统（粤械注准20222140442）、医用中心供氧系统（粤械注准20222080441）</t>
  </si>
  <si>
    <t>深圳兰度生物材料有限公司</t>
  </si>
  <si>
    <t>口腔可吸收生物膜的产业化</t>
  </si>
  <si>
    <r>
      <rPr>
        <sz val="11"/>
        <color rgb="FF000000"/>
        <rFont val="仿宋_GB2312"/>
        <charset val="134"/>
      </rPr>
      <t>口腔可吸收生物膜（</t>
    </r>
    <r>
      <rPr>
        <sz val="11"/>
        <color theme="1"/>
        <rFont val="仿宋_GB2312"/>
        <charset val="134"/>
      </rPr>
      <t>国械注准20213170483</t>
    </r>
    <r>
      <rPr>
        <sz val="11"/>
        <color rgb="FF000000"/>
        <rFont val="仿宋_GB2312"/>
        <charset val="134"/>
      </rPr>
      <t>）</t>
    </r>
  </si>
  <si>
    <t>深圳惠迈智能科技有限公司</t>
  </si>
  <si>
    <t>【Ⅰ型/Ⅱ型3ml笔式注射器】医疗器械市场准入项目</t>
  </si>
  <si>
    <t>笔式注射器（Ⅰ型）（粤械注准20222140003）、笔式注射器（Ⅱ型）（粤械注准20222140005）</t>
  </si>
  <si>
    <t>深圳诺康医疗科技股份有限公司</t>
  </si>
  <si>
    <t>多参数监护仪国家二类医疗器械注册证专项扶持</t>
  </si>
  <si>
    <t>多参数监护仪（粤械注准20212071478）</t>
  </si>
  <si>
    <t>岱川医疗（深圳）有限责任公司</t>
  </si>
  <si>
    <t>GEC-2000P电子内窥镜图像处理器</t>
  </si>
  <si>
    <t>电子内窥镜图像处理器（粤械注准20222060050）</t>
  </si>
  <si>
    <t>深圳唯奥医疗技术有限公司</t>
  </si>
  <si>
    <t>一次性射频等离子刀头</t>
  </si>
  <si>
    <t>一次性射频等离子刀头（粤械注准20212010991）</t>
  </si>
  <si>
    <t>等离子手术设备</t>
  </si>
  <si>
    <t>等离子手术设备（国械注准20223010771）</t>
  </si>
  <si>
    <t>谷林电器（深圳）有限公司</t>
  </si>
  <si>
    <t>下肢运动康复训练设备的关键技术研发及市场推广</t>
  </si>
  <si>
    <t>下肢运动康复训练设备（粤械注准20212190811）</t>
  </si>
  <si>
    <t>深圳市宝生堂生物科技有限公司</t>
  </si>
  <si>
    <t>宝生堂牙齿矫治器市场准入项目</t>
  </si>
  <si>
    <t>肌功能矫正器（粤械注准20212171783）、定制式正畸矫治器（粤械注准20202171658）</t>
  </si>
  <si>
    <t>深圳市橘井舒泉技术有限公司</t>
  </si>
  <si>
    <t>医用臭氧水治疗仪的市场准入项目</t>
  </si>
  <si>
    <t>医用臭氧水治疗仪（粤械注准20212091354）</t>
  </si>
  <si>
    <t>深圳市科博瑞电子有限公司</t>
  </si>
  <si>
    <t>一次性脉博血氧饱和度传感器市场准入认证项目</t>
  </si>
  <si>
    <t>一次性脉搏血氧饱和度传感器（粤械注准20212071348）</t>
  </si>
  <si>
    <t>深圳市奥生科技有限公司</t>
  </si>
  <si>
    <t>红外额温计建设项目</t>
  </si>
  <si>
    <r>
      <rPr>
        <sz val="11"/>
        <color rgb="FF000000"/>
        <rFont val="仿宋_GB2312"/>
        <charset val="134"/>
      </rPr>
      <t>红外额温计（</t>
    </r>
    <r>
      <rPr>
        <sz val="11"/>
        <color theme="1"/>
        <rFont val="仿宋_GB2312"/>
        <charset val="134"/>
      </rPr>
      <t>粤械注准20222070183）</t>
    </r>
  </si>
  <si>
    <t>深圳市经纬科技有限公司</t>
  </si>
  <si>
    <t>医用红外额温计GW20226系列产品市场准入</t>
  </si>
  <si>
    <t>医用红外额温计（粤械注准20202071028）</t>
  </si>
  <si>
    <t>深圳市博盛医疗科技有限公司</t>
  </si>
  <si>
    <t>3D高清电子腹腔镜</t>
  </si>
  <si>
    <t>3D高清电子腹腔镜（粤械注准20212061592）</t>
  </si>
  <si>
    <t>高清电子腹腔镜</t>
  </si>
  <si>
    <t>高清电子腹腔镜（粤械注准20222060309）</t>
  </si>
  <si>
    <t>医用内窥镜摄像系统</t>
  </si>
  <si>
    <t>医用内窥镜摄像系统（粤械注准20212061186）</t>
  </si>
  <si>
    <t>内窥镜图像处理器</t>
  </si>
  <si>
    <t>内窥镜图像处理器（粤械注准20212061187）</t>
  </si>
  <si>
    <t>爱奥乐医疗器械（深圳）有限公司</t>
  </si>
  <si>
    <t>尿酸分析仪等医疗器械市场准入项目</t>
  </si>
  <si>
    <t>尿酸试纸（干化学法）（粤械注准20212401234）、血糖质控液（粤械注准20212401114）、尿酸分析仪（粤械注准20202221938）、血糖/尿酸/总胆固醇分析仪（粤械注准20202221939）</t>
  </si>
  <si>
    <t>深圳市合发医疗器械有限公司</t>
  </si>
  <si>
    <t>合发医疗医用电子体温计注册认证项目</t>
  </si>
  <si>
    <t>医用电子体温计（粤械注准20212070650）</t>
  </si>
  <si>
    <t>合发医疗红外额温计注册认证项目</t>
  </si>
  <si>
    <r>
      <rPr>
        <sz val="11"/>
        <color rgb="FF000000"/>
        <rFont val="仿宋_GB2312"/>
        <charset val="134"/>
      </rPr>
      <t>红外额温计</t>
    </r>
    <r>
      <rPr>
        <sz val="11"/>
        <color theme="1"/>
        <rFont val="仿宋_GB2312"/>
        <charset val="134"/>
      </rPr>
      <t>（粤械注准20212070274）</t>
    </r>
  </si>
  <si>
    <t>深圳市百士康医疗设备有限公司</t>
  </si>
  <si>
    <t>百士康冲击波治疗仪市场准入项目</t>
  </si>
  <si>
    <t>冲击波治疗仪（粤械注准20212091447）</t>
  </si>
  <si>
    <t>经方精密医疗（深圳）有限公司</t>
  </si>
  <si>
    <t>一次性使用医用超声耦合剂国内二类注册认证项目</t>
  </si>
  <si>
    <t>一次性使用医用超声耦合剂（粤械注准20212061401）</t>
  </si>
  <si>
    <t>无菌保护套国内二类注册认证项目</t>
  </si>
  <si>
    <t>无菌保护套（粤械注准20212141520）</t>
  </si>
  <si>
    <t>深圳睿瀚医疗科技有限公司</t>
  </si>
  <si>
    <t>脑电图机医疗器械注册认证</t>
  </si>
  <si>
    <t>脑电图机（粤械注准20202071107）</t>
  </si>
  <si>
    <t>深圳亿杉医疗科技有限公司</t>
  </si>
  <si>
    <t>智能非侵入式新生儿黄疸检测仪</t>
  </si>
  <si>
    <t>经皮黄疸仪（粤械注准20212071690）</t>
  </si>
  <si>
    <t>迈可医疗电子科技（深圳）有限公司</t>
  </si>
  <si>
    <t>迈可医疗一次性无创脑电传感器医疗器械认证项目</t>
  </si>
  <si>
    <t>一次性无创脑电传感器（粤械注准20212071152）</t>
  </si>
  <si>
    <t>深圳市长坤科技有限公司</t>
  </si>
  <si>
    <t>数字式助听器</t>
  </si>
  <si>
    <t>数字式助听器（粤械注准20212190765）</t>
  </si>
  <si>
    <t>深圳市施全医疗科技有限公司</t>
  </si>
  <si>
    <t>全数字超声治疗仪</t>
  </si>
  <si>
    <t>全数字超声治疗仪（粤械注准20212090369）</t>
  </si>
  <si>
    <t>深圳海路生物技术有限公司</t>
  </si>
  <si>
    <t>全自动特定蛋白生化分析仪医疗器械注册证市场准入</t>
  </si>
  <si>
    <t>全自动特定蛋白生化分析仪（粤械注准20202221801）</t>
  </si>
  <si>
    <t>深圳市伯劳特生物制品有限公司</t>
  </si>
  <si>
    <t>胃蛋白酶原Ⅱ测定试剂盒(荧光免疫层析法)</t>
  </si>
  <si>
    <t>胃蛋白酶原Ⅱ测定试剂盒(荧光免疫层析法)（粤械注准20212400004）</t>
  </si>
  <si>
    <t>胃蛋白酶原Ⅰ测定试剂盒(荧光免疫层析法)</t>
  </si>
  <si>
    <t>胃蛋白酶原Ⅰ测定试剂盒(荧光免疫层析法)（粤械注准20212400003）</t>
  </si>
  <si>
    <t>深圳瑞爱心安移动心电信息服务有限公司</t>
  </si>
  <si>
    <t>移动心电图仪</t>
  </si>
  <si>
    <t>移动心电图仪（粤械注准20212070070）</t>
  </si>
  <si>
    <t>业聚医疗器械（深圳）有限公司</t>
  </si>
  <si>
    <t>冠脉及外周血管介入导管的医疗器械市场准入</t>
  </si>
  <si>
    <t>Scoreflex NC冠脉球囊扩张导管（P200041）、Jade 14/18/35 OTW 外周球囊扩张导管（K201794）</t>
  </si>
  <si>
    <t>深圳麦科田生命科学有限公司</t>
  </si>
  <si>
    <t>一次性使用经鼻胃肠营养导管和球囊扩张导管等产品FDA认证</t>
  </si>
  <si>
    <t>一次性使用经鼻胃肠营养导管（K202748）、冠状动脉球囊扩张导管（K202619）、非顺应性冠状动脉球囊扩张导管（K202578）</t>
  </si>
  <si>
    <t>深圳市吉斯迪科技有限公司</t>
  </si>
  <si>
    <t>吉斯迪GP900A8/GP900Q8半导体激光治疗仪FDA市场准入项目</t>
  </si>
  <si>
    <t>GP900A8/GP900Q8半导体激光治疗仪（K213225）</t>
  </si>
  <si>
    <t>深圳市捷美瑞科技有限公司</t>
  </si>
  <si>
    <t>电子血压计的研发</t>
  </si>
  <si>
    <t>电子血压计（K200437）</t>
  </si>
  <si>
    <t>深圳市科睿特医疗器械有限公司</t>
  </si>
  <si>
    <t>重复性使用无创血压袖带FDA市场准入项目</t>
  </si>
  <si>
    <t>重复性使用无创血压袖带（K211747）</t>
  </si>
  <si>
    <t>深圳市千誉科技有限公司</t>
  </si>
  <si>
    <t>JOVS多功能冰点激光脱毛仪FDA市场准入项目</t>
  </si>
  <si>
    <t>JOVS多功能冰点激光脱毛仪（K214113）</t>
  </si>
  <si>
    <t>深圳市圆鲸科技有限公司</t>
  </si>
  <si>
    <t>深圳市圆鲸科技有限公司医疗器械市场准入建设项目（低温电子理疗仪）</t>
  </si>
  <si>
    <r>
      <rPr>
        <sz val="11"/>
        <color rgb="FF000000"/>
        <rFont val="仿宋_GB2312"/>
        <charset val="134"/>
      </rPr>
      <t>低频电子脉冲按摩仪（</t>
    </r>
    <r>
      <rPr>
        <sz val="11"/>
        <color theme="1"/>
        <rFont val="仿宋_GB2312"/>
        <charset val="134"/>
      </rPr>
      <t>低频</t>
    </r>
    <r>
      <rPr>
        <sz val="11"/>
        <color rgb="FF000000"/>
        <rFont val="仿宋_GB2312"/>
        <charset val="134"/>
      </rPr>
      <t>治疗仪）（10000399248-PA-NA-CHN Rev.0.0）</t>
    </r>
  </si>
  <si>
    <t>深圳迈瑞生物医疗电子股份有限公司</t>
  </si>
  <si>
    <t>深圳迈瑞生物医疗电子股份有限公司医疗器械市场准入项目</t>
  </si>
  <si>
    <t>便携式彩色多普勒超声系统（Crius ME7P等）（国械注准20213060698）、便携式彩色多普勒超声系统（Crius ME8P等）（国械注准20213060697）、全自动细胞形态学分析仪（MC-80等）（粤械注准20212220737）、全自动血液细胞分析仪（BC-7500[B] CS等）（粤械注准20212220570）、便携式彩色多普勒超声系统（M10）（粤械注准20212060859）、超声影像存储与传输系统软件（粤械注准20222210172）、便携式彩色多普勒超声系统（TE9等）（粤械注准20212060876）、全自动血液细胞分析仪（BC-700[B]等）（粤械注准20212220838）、全自动凝血分析仪（CX-9000等）（粤械注准20222220202）、彩色多普勒超声系统（Resona R7等）（粤械注准20212060921）、彩色多普勒超声系统（Eagus R7等）（粤械注准20212061358）、彩色多普勒超声系统（Resona R7S等）（粤械注准20212061435）、彩色多普勒超声系统（Nuewa R7S等）（粤械注准20212061474）、彩色多普勒超声系统（Consona N9等）（粤械注准20222060077）、彩色多普勒超声系统（Consona N8）（粤械注准20222060079）、彩色多普勒超声系统（Consona N7）（粤械注准20222060155）、全自动血液细胞分析仪（BC-7300[B] CRP等）（粤械注准20212220783）、D—二聚体(D—Dimer)校准品（粤械注准20212400944）、D—二聚体(D—Dimer)质控品（粤械注准20212400945）、活化部分凝血活酶时间(APTT)测定试剂盒(凝固法)（粤械注准20212400946）、抗凝血酶Ⅲ(AT Ⅲ)测定试剂盒(发色底物法)（粤械注准20212400956）、抗凝血酶Ⅲ(AT Ⅲ)质控品（粤械注准20212400957）、凝血酶时间(TT)测定试剂盒(凝固法)（粤械注准20212400947）、凝血酶原时间(PT)测定试剂盒(凝固法)（粤械注准20212400960）、凝血质控品（粤械注准20212400958）、纤维蛋白原(FIB)测定试剂盒(凝固法)（粤械注准20212400975）、纤维蛋白(原)降解产物(FDP)测定试剂盒(免疫比浊法)（粤械注准20212401155）、D—二聚体(D—Dimer)测定试剂盒(免疫比浊法)（粤械注准20212401235）、血清淀粉样蛋白A(SAA)检测试剂盒(乳胶增强免疫散射比浊法)（粤械注准20212400005）、血清淀粉样蛋白A质控品（粤械注准20212400006）、彩色多普勒超声系统（K211337）</t>
  </si>
  <si>
    <t>峰春源医疗器械（深圳）有限公司</t>
  </si>
  <si>
    <t>一次性使用医用口罩、外科口罩等产品市场准入认证项目</t>
  </si>
  <si>
    <t>国内一次性使用医用口罩（粤械注准20202140933）、外科口罩（K210225）</t>
  </si>
  <si>
    <t>表 2</t>
  </si>
  <si>
    <t>深圳市2022年第一批医疗器械注册认证专项扶持项目支出审核汇总表</t>
  </si>
  <si>
    <t>原序号</t>
  </si>
  <si>
    <t>申报金额</t>
  </si>
  <si>
    <t>确认金额</t>
  </si>
  <si>
    <t>核减金额</t>
  </si>
  <si>
    <t>备注</t>
  </si>
  <si>
    <t>项目类别</t>
  </si>
  <si>
    <t>申报产品名称</t>
  </si>
  <si>
    <t>申报产品数量</t>
  </si>
  <si>
    <t>产品获证类别（NMPA/FDA/CE）/产品临床阶段</t>
  </si>
  <si>
    <t>产品注册证/临床
获批日期</t>
  </si>
  <si>
    <t>申报日期</t>
  </si>
  <si>
    <t>审计报告计算期</t>
  </si>
  <si>
    <t>一、国内注册认证</t>
  </si>
  <si>
    <t>内窥镜摄像系统</t>
  </si>
  <si>
    <t>医疗器械注册认证扶持计划</t>
  </si>
  <si>
    <t>NMPA医疗器械注册证</t>
  </si>
  <si>
    <t>2021.8.5</t>
  </si>
  <si>
    <t>2021.3.11</t>
  </si>
  <si>
    <t>2019.11-2021.12</t>
  </si>
  <si>
    <t>内窥镜冷光源</t>
  </si>
  <si>
    <t>NMPA</t>
  </si>
  <si>
    <t>2019年11月-2021年12月</t>
  </si>
  <si>
    <t>深圳安科高技术股份有限公司</t>
  </si>
  <si>
    <t>7个产品</t>
  </si>
  <si>
    <t>CT等医学影像产品市场准入认证</t>
  </si>
  <si>
    <t>ANATOM Precision X射线计算机体层摄影系统
ASA-620头部立体定向手术计划软件
SuperMark超导磁共振成像系统
ASR-6850S数字X射线摄影系统
……</t>
  </si>
  <si>
    <t>NMPA II类2个、III类6个、TUV南德意志集团认证5个</t>
  </si>
  <si>
    <t>2020.6.5-2021.4.18</t>
  </si>
  <si>
    <t>2022.5.13</t>
  </si>
  <si>
    <t>2020.1-2021.12</t>
  </si>
  <si>
    <t>深圳普门科技股份有限公司</t>
  </si>
  <si>
    <t>10个产品</t>
  </si>
  <si>
    <t>普门科技系列医疗器械市场准入认证</t>
  </si>
  <si>
    <t>超声多普勒血流分析仪、便携式冲击波治疗仪、冲击波治疗仪、治疗设备数据处理软件、体外冲击波治疗仪、糖化血红蛋白（HbA1c）分析用洗脱液（高效液相色谱法）
……</t>
  </si>
  <si>
    <t>NMPA II类 2个
CE 2个</t>
  </si>
  <si>
    <t>2020.5.29-2021.12.31</t>
  </si>
  <si>
    <t>2022.4.7</t>
  </si>
  <si>
    <t>深圳惠泰医疗器械股份有限公司</t>
  </si>
  <si>
    <t>球囊漂浮临时起搏电极导管的开发及推广应用</t>
  </si>
  <si>
    <t>球囊漂浮临时起搏电极导管</t>
  </si>
  <si>
    <t>2020.5.27</t>
  </si>
  <si>
    <t>2022.3.21</t>
  </si>
  <si>
    <t>2019.1-2020.5</t>
  </si>
  <si>
    <t>38个产品</t>
  </si>
  <si>
    <t>全自动免疫印迹仪等</t>
  </si>
  <si>
    <t>2020.6.10-2021.12.23</t>
  </si>
  <si>
    <t>2022.1.25</t>
  </si>
  <si>
    <t>2019.1-2021.12</t>
  </si>
  <si>
    <t>氟化钠防龋涂膜剂</t>
  </si>
  <si>
    <t>2020.11.26</t>
  </si>
  <si>
    <t>2020.3.4</t>
  </si>
  <si>
    <t>2019.11.2021.10</t>
  </si>
  <si>
    <t>医用超声雾化器</t>
  </si>
  <si>
    <t>2021.8.26</t>
  </si>
  <si>
    <t>2022.3.8</t>
  </si>
  <si>
    <t>2018.12.1-2020.6.30</t>
  </si>
  <si>
    <t>一次性使用心电电极</t>
  </si>
  <si>
    <t>2021.2.7</t>
  </si>
  <si>
    <t>2022.3.18</t>
  </si>
  <si>
    <t>2020-2021年度</t>
  </si>
  <si>
    <t>深圳市迈捷生命科学有限公司</t>
  </si>
  <si>
    <t>一次性超声引导穿刺套件A/B/C型</t>
  </si>
  <si>
    <t>2020.6.12</t>
  </si>
  <si>
    <t>2022.3.1</t>
  </si>
  <si>
    <t>2019.3-2021.2</t>
  </si>
  <si>
    <t>3个产品</t>
  </si>
  <si>
    <t>深圳市同源生物医疗科技有限公司2021年医疗器械注册证项目扶持</t>
  </si>
  <si>
    <t>中性电极、一次性使用心电电极、一次性无创脑电传感器</t>
  </si>
  <si>
    <t>2021.7.18-2021.11.11</t>
  </si>
  <si>
    <t>2022.2.10</t>
  </si>
  <si>
    <t>2019.5-2021.4</t>
  </si>
  <si>
    <t>GP1000型幽门螺杆菌测试仪及专用集气卡</t>
  </si>
  <si>
    <t>2020.3.26</t>
  </si>
  <si>
    <t>2022.2.25</t>
  </si>
  <si>
    <t>2019.2.1-2020.3.31</t>
  </si>
  <si>
    <t>全自动生化分析仪</t>
  </si>
  <si>
    <t>2020.6.18</t>
  </si>
  <si>
    <t>2022.4.25</t>
  </si>
  <si>
    <t>2019.5.11-2020.5.27</t>
  </si>
  <si>
    <t>D-二聚体（D-Dimer）测定试剂盒</t>
  </si>
  <si>
    <t>2020.12.8</t>
  </si>
  <si>
    <t>2022.4.26</t>
  </si>
  <si>
    <t>2019.5.5-2020.12.8</t>
  </si>
  <si>
    <t>NFMD2020A型血管内皮功能测试仪</t>
  </si>
  <si>
    <t>2021.12.7</t>
  </si>
  <si>
    <t>2022.2.15</t>
  </si>
  <si>
    <t>2019.3.1-2021.2.28</t>
  </si>
  <si>
    <t>移动式C形臂X射线机</t>
  </si>
  <si>
    <t>2020.11.30</t>
  </si>
  <si>
    <t>2022.1.19</t>
  </si>
  <si>
    <t>2019.1.1-2020.11.30</t>
  </si>
  <si>
    <t>深圳加美生物有限公司</t>
  </si>
  <si>
    <t>15个产品</t>
  </si>
  <si>
    <t>加美多通道免疫分析仪市场准入扶持计划项目</t>
  </si>
  <si>
    <t>多通道免疫分析仪</t>
  </si>
  <si>
    <t>多个</t>
  </si>
  <si>
    <t>CE&amp;NMPA</t>
  </si>
  <si>
    <t>2020.11.13（NMPA注册证）</t>
  </si>
  <si>
    <t>2022.1.18</t>
  </si>
  <si>
    <t>2019.6.1-2021.5.30</t>
  </si>
  <si>
    <t>PTA球囊扩张导管</t>
  </si>
  <si>
    <t>2019年9月-2021年8月</t>
  </si>
  <si>
    <t>外周球囊扩张导管</t>
  </si>
  <si>
    <t>2019年3月-2021年2月</t>
  </si>
  <si>
    <t>微创扩张引流套件</t>
  </si>
  <si>
    <t>2019-2020年度</t>
  </si>
  <si>
    <t>消化内窥镜用一次性导丝</t>
  </si>
  <si>
    <t>一次性使用泌尿道用导丝（黑泥鳅）</t>
  </si>
  <si>
    <t>一次性使用泌尿道用导丝</t>
  </si>
  <si>
    <t>一次性使用泌尿道用导丝（蓝泥鳅）</t>
  </si>
  <si>
    <t>创新医疗器械可穿戴智能心电衣NMPA特别审批注册认证</t>
  </si>
  <si>
    <t>可穿戴动态心电记录仪</t>
  </si>
  <si>
    <t>2020.09.29</t>
  </si>
  <si>
    <t>2022.04.26</t>
  </si>
  <si>
    <t>2019.01.01-2020.12.31</t>
  </si>
  <si>
    <t>自然杀伤细胞无血清培养基研发产业化及市场准入</t>
  </si>
  <si>
    <t>自然杀伤细胞无血清培养基</t>
  </si>
  <si>
    <t>2020.11.20</t>
  </si>
  <si>
    <t>2022.04.20</t>
  </si>
  <si>
    <t>2019.04-2020.11</t>
  </si>
  <si>
    <t>深圳市凯特生物医疗电子科技有限公司</t>
  </si>
  <si>
    <t>4个产品</t>
  </si>
  <si>
    <t>凝血四项诊断试剂市场准入项目</t>
  </si>
  <si>
    <t>凝血四项诊断试剂</t>
  </si>
  <si>
    <t>2020.11.05</t>
  </si>
  <si>
    <t>2019.05.01-2021.04.30</t>
  </si>
  <si>
    <t>尿大夫智能手机尿液分析检测系统</t>
  </si>
  <si>
    <t>2021.11.12</t>
  </si>
  <si>
    <t>2022.04.01</t>
  </si>
  <si>
    <t>2020.01-2021.12</t>
  </si>
  <si>
    <t>一次性使用Y型连接阀套装</t>
  </si>
  <si>
    <t>2021.11.18</t>
  </si>
  <si>
    <t>2022.03.26</t>
  </si>
  <si>
    <t>YX-3000全自动凝血分析仪</t>
  </si>
  <si>
    <t>YX-3000 全自动凝血分析仪</t>
  </si>
  <si>
    <t>2020.8.10</t>
  </si>
  <si>
    <t>2022.4.27</t>
  </si>
  <si>
    <t>2019.5-2020.12</t>
  </si>
  <si>
    <t>YX-2000全自动凝血分析仪</t>
  </si>
  <si>
    <t>YX-2000 全自动凝血分析仪</t>
  </si>
  <si>
    <t>2021.5.17</t>
  </si>
  <si>
    <t>冠状动脉CT影像处理软件认证扶持项目</t>
  </si>
  <si>
    <t>冠状动脉CT 影像处理软件</t>
  </si>
  <si>
    <t>2021.9.23</t>
  </si>
  <si>
    <t>2022.4.1</t>
  </si>
  <si>
    <t>2019.9.23-2021.9.23</t>
  </si>
  <si>
    <t>冠状动脉CT 血流储备分数计算软件</t>
  </si>
  <si>
    <t>NMPA（特殊审查）</t>
  </si>
  <si>
    <t>2021.4.14</t>
  </si>
  <si>
    <t>2022.2.28</t>
  </si>
  <si>
    <t>2019.4.14-2021.4.14</t>
  </si>
  <si>
    <t>数字泌尿X 射线机</t>
  </si>
  <si>
    <t>2020.4.26</t>
  </si>
  <si>
    <t>2022.4.12</t>
  </si>
  <si>
    <t>2019.4-2020.11</t>
  </si>
  <si>
    <t>深圳市京宝田科技有限公司</t>
  </si>
  <si>
    <t>一次性使用非血管腔道导丝</t>
  </si>
  <si>
    <t>2022.1.13</t>
  </si>
  <si>
    <t>2022.4.15</t>
  </si>
  <si>
    <t>2020.1.15-2022.1.14</t>
  </si>
  <si>
    <t>2个产品</t>
  </si>
  <si>
    <t>全数字彩色多普勒超声诊断系统、凝血分析仪</t>
  </si>
  <si>
    <t>2021.12.31、2022.3.3</t>
  </si>
  <si>
    <t>2022.3.17</t>
  </si>
  <si>
    <t>2020.3-2021.12</t>
  </si>
  <si>
    <t>智能数字式电子血压计（包括上臂式电子血压计、腕式电子血压计）</t>
  </si>
  <si>
    <t>2020.5.27、2021.4.2</t>
  </si>
  <si>
    <t>2022.3.29</t>
  </si>
  <si>
    <t>2019.4.3-2021.4.3</t>
  </si>
  <si>
    <t>小计</t>
  </si>
  <si>
    <t>二、CE认证</t>
  </si>
  <si>
    <t>CEIIa类</t>
  </si>
  <si>
    <t>基于LED光源的新生儿黄疸治疗仪关键技术研发</t>
  </si>
  <si>
    <t>LED Phototherapy Unit</t>
  </si>
  <si>
    <t>CEIIa类医疗器械注册证书</t>
  </si>
  <si>
    <t>2021.4.7</t>
  </si>
  <si>
    <t>2022.2.16</t>
  </si>
  <si>
    <t>CEIIb类</t>
  </si>
  <si>
    <t>Ecosy系列婴儿辐射保暖台的关键技术研发</t>
  </si>
  <si>
    <t>INFANT RADIANT WARMER</t>
  </si>
  <si>
    <t>CEIIb类医疗器械注册证书</t>
  </si>
  <si>
    <t>2021.1.14</t>
  </si>
  <si>
    <t>CE证书，2个产品</t>
  </si>
  <si>
    <t>CE证书，17个产品</t>
  </si>
  <si>
    <t>体外诊断产品</t>
  </si>
  <si>
    <t>CE</t>
  </si>
  <si>
    <t>2020.12.25-2021.10.15</t>
  </si>
  <si>
    <t>2022.3.22</t>
  </si>
  <si>
    <t>2020.2-2021.12</t>
  </si>
  <si>
    <t>CE证书</t>
  </si>
  <si>
    <t>TruePhysio®压力微导管欧盟CE认证项目</t>
  </si>
  <si>
    <t>TruePhysio压力微导管</t>
  </si>
  <si>
    <t>2020.3.20</t>
  </si>
  <si>
    <t>VivoCardio®血流储备分数测量设备欧盟CE认证项目</t>
  </si>
  <si>
    <t>VivoCardio血流储备分数测量设</t>
  </si>
  <si>
    <t>2020.3.31</t>
  </si>
  <si>
    <t>SARS-CoV-2抗原检测产品</t>
  </si>
  <si>
    <t>2021.2.8</t>
  </si>
  <si>
    <t>2019.11.1-2021.10.31</t>
  </si>
  <si>
    <t>CE证书，3个产品</t>
  </si>
  <si>
    <t>动态心电二类医疗器械（包括长程单导动态心电记录仪、十二导动态心电记录仪、动态心电分析软件）</t>
  </si>
  <si>
    <t>2020.6.17</t>
  </si>
  <si>
    <t>2022.4.13</t>
  </si>
  <si>
    <t>2019.4-2021.4</t>
  </si>
  <si>
    <t>深圳华腾医用工程设备有限公司</t>
  </si>
  <si>
    <t>医用中心制氧系统国际市场准入认证</t>
  </si>
  <si>
    <t>医用中心制氧系统</t>
  </si>
  <si>
    <t>2021.1.11</t>
  </si>
  <si>
    <t>2022.4.11</t>
  </si>
  <si>
    <t>2019.5.5-2021.1.11</t>
  </si>
  <si>
    <t>三、FDA认证</t>
  </si>
  <si>
    <t>FDA证书，2个产品</t>
  </si>
  <si>
    <t>空气波治疗仪、低频治疗仪FDA认证</t>
  </si>
  <si>
    <t>K193354/K200354/K201694</t>
  </si>
  <si>
    <t>FDA</t>
  </si>
  <si>
    <t>2020.06.08/2020.06.29/2020.11.19</t>
  </si>
  <si>
    <t>2021.04.14</t>
  </si>
  <si>
    <t>2019.04-2021.04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</si>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</sst>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等线"/>
      <charset val="134"/>
      <scheme val="minor"/>
    </font>
    <font>
      <sz val="11"/>
      <color rgb="FF000000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8" applyFo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8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8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0" borderId="2" xfId="8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2" xfId="8" applyFont="1" applyBorder="1">
      <alignment vertical="center"/>
    </xf>
    <xf numFmtId="0" fontId="0" fillId="0" borderId="5" xfId="0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43" fontId="0" fillId="0" borderId="0" xfId="8" applyFont="1" applyFill="1">
      <alignment vertical="center"/>
    </xf>
    <xf numFmtId="43" fontId="0" fillId="0" borderId="0" xfId="8" applyFont="1" applyFill="1" applyAlignment="1">
      <alignment horizontal="justify"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8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6"/>
  <sheetViews>
    <sheetView tabSelected="1" topLeftCell="A46" workbookViewId="0">
      <selection activeCell="J48" sqref="J48"/>
    </sheetView>
  </sheetViews>
  <sheetFormatPr defaultColWidth="9" defaultRowHeight="14.25" outlineLevelCol="3"/>
  <cols>
    <col min="1" max="1" width="9.375" style="29"/>
    <col min="2" max="2" width="37.8333333333333" style="29" customWidth="1"/>
    <col min="3" max="3" width="29.25" style="31" customWidth="1"/>
    <col min="4" max="4" width="50.5" style="32" customWidth="1"/>
    <col min="5" max="5" width="12.625" style="29"/>
    <col min="6" max="16371" width="8.66666666666667" style="29"/>
    <col min="16372" max="16384" width="9" style="29"/>
  </cols>
  <sheetData>
    <row r="1" ht="27.5" customHeight="1" spans="1:1">
      <c r="A1" s="33" t="s">
        <v>0</v>
      </c>
    </row>
    <row r="2" ht="33" customHeight="1" spans="1:4">
      <c r="A2" s="34" t="s">
        <v>1</v>
      </c>
      <c r="B2" s="34"/>
      <c r="C2" s="34"/>
      <c r="D2" s="34"/>
    </row>
    <row r="3" s="28" customFormat="1" ht="28" customHeight="1" spans="1:4">
      <c r="A3" s="35" t="s">
        <v>2</v>
      </c>
      <c r="B3" s="35" t="s">
        <v>3</v>
      </c>
      <c r="C3" s="36" t="s">
        <v>4</v>
      </c>
      <c r="D3" s="36" t="s">
        <v>5</v>
      </c>
    </row>
    <row r="4" ht="48" customHeight="1" spans="1:4">
      <c r="A4" s="37">
        <v>1</v>
      </c>
      <c r="B4" s="11" t="s">
        <v>6</v>
      </c>
      <c r="C4" s="11" t="s">
        <v>7</v>
      </c>
      <c r="D4" s="38" t="s">
        <v>8</v>
      </c>
    </row>
    <row r="5" ht="48" customHeight="1" spans="1:4">
      <c r="A5" s="37">
        <v>2</v>
      </c>
      <c r="B5" s="11" t="s">
        <v>9</v>
      </c>
      <c r="C5" s="11" t="s">
        <v>10</v>
      </c>
      <c r="D5" s="38" t="s">
        <v>11</v>
      </c>
    </row>
    <row r="6" ht="48.75" customHeight="1" spans="1:4">
      <c r="A6" s="37">
        <v>3</v>
      </c>
      <c r="B6" s="11" t="s">
        <v>9</v>
      </c>
      <c r="C6" s="11" t="s">
        <v>12</v>
      </c>
      <c r="D6" s="38" t="s">
        <v>13</v>
      </c>
    </row>
    <row r="7" ht="48" customHeight="1" spans="1:4">
      <c r="A7" s="37">
        <v>4</v>
      </c>
      <c r="B7" s="11" t="s">
        <v>14</v>
      </c>
      <c r="C7" s="11" t="s">
        <v>15</v>
      </c>
      <c r="D7" s="38" t="s">
        <v>16</v>
      </c>
    </row>
    <row r="8" ht="59" customHeight="1" spans="1:4">
      <c r="A8" s="37">
        <v>5</v>
      </c>
      <c r="B8" s="11" t="s">
        <v>17</v>
      </c>
      <c r="C8" s="11" t="s">
        <v>18</v>
      </c>
      <c r="D8" s="38" t="s">
        <v>19</v>
      </c>
    </row>
    <row r="9" ht="48" customHeight="1" spans="1:4">
      <c r="A9" s="37">
        <v>6</v>
      </c>
      <c r="B9" s="11" t="s">
        <v>20</v>
      </c>
      <c r="C9" s="11" t="s">
        <v>21</v>
      </c>
      <c r="D9" s="38" t="s">
        <v>22</v>
      </c>
    </row>
    <row r="10" ht="48" customHeight="1" spans="1:4">
      <c r="A10" s="37">
        <v>7</v>
      </c>
      <c r="B10" s="11" t="s">
        <v>23</v>
      </c>
      <c r="C10" s="11" t="s">
        <v>24</v>
      </c>
      <c r="D10" s="38" t="s">
        <v>25</v>
      </c>
    </row>
    <row r="11" ht="48" customHeight="1" spans="1:4">
      <c r="A11" s="37">
        <v>8</v>
      </c>
      <c r="B11" s="11" t="s">
        <v>26</v>
      </c>
      <c r="C11" s="11" t="s">
        <v>27</v>
      </c>
      <c r="D11" s="38" t="s">
        <v>28</v>
      </c>
    </row>
    <row r="12" ht="48" customHeight="1" spans="1:4">
      <c r="A12" s="37">
        <v>9</v>
      </c>
      <c r="B12" s="11" t="s">
        <v>29</v>
      </c>
      <c r="C12" s="11" t="s">
        <v>30</v>
      </c>
      <c r="D12" s="38" t="s">
        <v>31</v>
      </c>
    </row>
    <row r="13" ht="48" customHeight="1" spans="1:4">
      <c r="A13" s="37">
        <v>10</v>
      </c>
      <c r="B13" s="11" t="s">
        <v>32</v>
      </c>
      <c r="C13" s="11" t="s">
        <v>33</v>
      </c>
      <c r="D13" s="38" t="s">
        <v>34</v>
      </c>
    </row>
    <row r="14" ht="48" customHeight="1" spans="1:4">
      <c r="A14" s="37">
        <v>11</v>
      </c>
      <c r="B14" s="11" t="s">
        <v>35</v>
      </c>
      <c r="C14" s="11" t="s">
        <v>36</v>
      </c>
      <c r="D14" s="38" t="s">
        <v>37</v>
      </c>
    </row>
    <row r="15" ht="48" customHeight="1" spans="1:4">
      <c r="A15" s="37">
        <v>12</v>
      </c>
      <c r="B15" s="11" t="s">
        <v>38</v>
      </c>
      <c r="C15" s="11" t="s">
        <v>39</v>
      </c>
      <c r="D15" s="38" t="s">
        <v>40</v>
      </c>
    </row>
    <row r="16" ht="48" customHeight="1" spans="1:4">
      <c r="A16" s="37">
        <v>13</v>
      </c>
      <c r="B16" s="11" t="s">
        <v>41</v>
      </c>
      <c r="C16" s="11" t="s">
        <v>42</v>
      </c>
      <c r="D16" s="38" t="s">
        <v>43</v>
      </c>
    </row>
    <row r="17" ht="48" customHeight="1" spans="1:4">
      <c r="A17" s="37">
        <v>14</v>
      </c>
      <c r="B17" s="11" t="s">
        <v>44</v>
      </c>
      <c r="C17" s="11" t="s">
        <v>45</v>
      </c>
      <c r="D17" s="38" t="s">
        <v>46</v>
      </c>
    </row>
    <row r="18" ht="48" customHeight="1" spans="1:4">
      <c r="A18" s="37">
        <v>15</v>
      </c>
      <c r="B18" s="11" t="s">
        <v>44</v>
      </c>
      <c r="C18" s="11" t="s">
        <v>47</v>
      </c>
      <c r="D18" s="38" t="s">
        <v>48</v>
      </c>
    </row>
    <row r="19" ht="58" customHeight="1" spans="1:4">
      <c r="A19" s="37">
        <v>16</v>
      </c>
      <c r="B19" s="11" t="s">
        <v>49</v>
      </c>
      <c r="C19" s="11" t="s">
        <v>50</v>
      </c>
      <c r="D19" s="38" t="s">
        <v>51</v>
      </c>
    </row>
    <row r="20" ht="48" customHeight="1" spans="1:4">
      <c r="A20" s="37">
        <v>17</v>
      </c>
      <c r="B20" s="11" t="s">
        <v>52</v>
      </c>
      <c r="C20" s="11" t="s">
        <v>53</v>
      </c>
      <c r="D20" s="38" t="s">
        <v>54</v>
      </c>
    </row>
    <row r="21" ht="48" customHeight="1" spans="1:4">
      <c r="A21" s="37">
        <v>18</v>
      </c>
      <c r="B21" s="11" t="s">
        <v>55</v>
      </c>
      <c r="C21" s="11" t="s">
        <v>56</v>
      </c>
      <c r="D21" s="38" t="s">
        <v>57</v>
      </c>
    </row>
    <row r="22" ht="409" customHeight="1" spans="1:4">
      <c r="A22" s="37">
        <v>19</v>
      </c>
      <c r="B22" s="11" t="s">
        <v>58</v>
      </c>
      <c r="C22" s="11" t="s">
        <v>59</v>
      </c>
      <c r="D22" s="38" t="s">
        <v>60</v>
      </c>
    </row>
    <row r="23" ht="48" customHeight="1" spans="1:4">
      <c r="A23" s="37">
        <v>20</v>
      </c>
      <c r="B23" s="11" t="s">
        <v>61</v>
      </c>
      <c r="C23" s="11" t="s">
        <v>62</v>
      </c>
      <c r="D23" s="38" t="s">
        <v>63</v>
      </c>
    </row>
    <row r="24" ht="48" customHeight="1" spans="1:4">
      <c r="A24" s="37">
        <v>21</v>
      </c>
      <c r="B24" s="11" t="s">
        <v>61</v>
      </c>
      <c r="C24" s="11" t="s">
        <v>64</v>
      </c>
      <c r="D24" s="38" t="s">
        <v>65</v>
      </c>
    </row>
    <row r="25" ht="48" customHeight="1" spans="1:4">
      <c r="A25" s="37">
        <v>22</v>
      </c>
      <c r="B25" s="11" t="s">
        <v>66</v>
      </c>
      <c r="C25" s="11" t="s">
        <v>67</v>
      </c>
      <c r="D25" s="38" t="s">
        <v>68</v>
      </c>
    </row>
    <row r="26" ht="48" customHeight="1" spans="1:4">
      <c r="A26" s="37">
        <v>23</v>
      </c>
      <c r="B26" s="11" t="s">
        <v>66</v>
      </c>
      <c r="C26" s="11" t="s">
        <v>69</v>
      </c>
      <c r="D26" s="38" t="s">
        <v>70</v>
      </c>
    </row>
    <row r="27" ht="48" customHeight="1" spans="1:4">
      <c r="A27" s="37">
        <v>24</v>
      </c>
      <c r="B27" s="11" t="s">
        <v>71</v>
      </c>
      <c r="C27" s="11" t="s">
        <v>72</v>
      </c>
      <c r="D27" s="38" t="s">
        <v>73</v>
      </c>
    </row>
    <row r="28" ht="99" customHeight="1" spans="1:4">
      <c r="A28" s="37">
        <v>25</v>
      </c>
      <c r="B28" s="11" t="s">
        <v>74</v>
      </c>
      <c r="C28" s="11" t="s">
        <v>75</v>
      </c>
      <c r="D28" s="38" t="s">
        <v>76</v>
      </c>
    </row>
    <row r="29" ht="48" customHeight="1" spans="1:4">
      <c r="A29" s="37">
        <v>26</v>
      </c>
      <c r="B29" s="11" t="s">
        <v>74</v>
      </c>
      <c r="C29" s="11" t="s">
        <v>77</v>
      </c>
      <c r="D29" s="38" t="s">
        <v>78</v>
      </c>
    </row>
    <row r="30" ht="48" customHeight="1" spans="1:4">
      <c r="A30" s="37">
        <v>27</v>
      </c>
      <c r="B30" s="11" t="s">
        <v>79</v>
      </c>
      <c r="C30" s="11" t="s">
        <v>80</v>
      </c>
      <c r="D30" s="38" t="s">
        <v>81</v>
      </c>
    </row>
    <row r="31" ht="48" customHeight="1" spans="1:4">
      <c r="A31" s="37">
        <v>28</v>
      </c>
      <c r="B31" s="11" t="s">
        <v>82</v>
      </c>
      <c r="C31" s="11" t="s">
        <v>83</v>
      </c>
      <c r="D31" s="38" t="s">
        <v>84</v>
      </c>
    </row>
    <row r="32" s="29" customFormat="1" ht="48" customHeight="1" spans="1:4">
      <c r="A32" s="37">
        <v>29</v>
      </c>
      <c r="B32" s="11" t="s">
        <v>85</v>
      </c>
      <c r="C32" s="11" t="s">
        <v>86</v>
      </c>
      <c r="D32" s="38" t="s">
        <v>87</v>
      </c>
    </row>
    <row r="33" ht="48" customHeight="1" spans="1:4">
      <c r="A33" s="37">
        <v>30</v>
      </c>
      <c r="B33" s="11" t="s">
        <v>88</v>
      </c>
      <c r="C33" s="11" t="s">
        <v>89</v>
      </c>
      <c r="D33" s="38" t="s">
        <v>90</v>
      </c>
    </row>
    <row r="34" ht="48" customHeight="1" spans="1:4">
      <c r="A34" s="37">
        <v>31</v>
      </c>
      <c r="B34" s="39" t="s">
        <v>91</v>
      </c>
      <c r="C34" s="39" t="s">
        <v>92</v>
      </c>
      <c r="D34" s="40" t="s">
        <v>93</v>
      </c>
    </row>
    <row r="35" s="29" customFormat="1" ht="48" customHeight="1" spans="1:4">
      <c r="A35" s="37">
        <v>32</v>
      </c>
      <c r="B35" s="11" t="s">
        <v>94</v>
      </c>
      <c r="C35" s="11" t="s">
        <v>95</v>
      </c>
      <c r="D35" s="38" t="s">
        <v>96</v>
      </c>
    </row>
    <row r="36" s="29" customFormat="1" ht="48" customHeight="1" spans="1:4">
      <c r="A36" s="37">
        <v>33</v>
      </c>
      <c r="B36" s="11" t="s">
        <v>97</v>
      </c>
      <c r="C36" s="11" t="s">
        <v>98</v>
      </c>
      <c r="D36" s="38" t="s">
        <v>99</v>
      </c>
    </row>
    <row r="37" s="29" customFormat="1" ht="48" customHeight="1" spans="1:4">
      <c r="A37" s="37">
        <v>34</v>
      </c>
      <c r="B37" s="39" t="s">
        <v>100</v>
      </c>
      <c r="C37" s="39" t="s">
        <v>101</v>
      </c>
      <c r="D37" s="40" t="s">
        <v>102</v>
      </c>
    </row>
    <row r="38" ht="48" customHeight="1" spans="1:4">
      <c r="A38" s="37">
        <v>35</v>
      </c>
      <c r="B38" s="39" t="s">
        <v>103</v>
      </c>
      <c r="C38" s="39" t="s">
        <v>104</v>
      </c>
      <c r="D38" s="40" t="s">
        <v>105</v>
      </c>
    </row>
    <row r="39" ht="48" customHeight="1" spans="1:4">
      <c r="A39" s="37">
        <v>36</v>
      </c>
      <c r="B39" s="39" t="s">
        <v>106</v>
      </c>
      <c r="C39" s="39" t="s">
        <v>107</v>
      </c>
      <c r="D39" s="40" t="s">
        <v>108</v>
      </c>
    </row>
    <row r="40" ht="48" customHeight="1" spans="1:4">
      <c r="A40" s="37">
        <v>37</v>
      </c>
      <c r="B40" s="39" t="s">
        <v>109</v>
      </c>
      <c r="C40" s="39" t="s">
        <v>110</v>
      </c>
      <c r="D40" s="40" t="s">
        <v>111</v>
      </c>
    </row>
    <row r="41" ht="48" customHeight="1" spans="1:4">
      <c r="A41" s="37">
        <v>38</v>
      </c>
      <c r="B41" s="39" t="s">
        <v>112</v>
      </c>
      <c r="C41" s="39" t="s">
        <v>113</v>
      </c>
      <c r="D41" s="40" t="s">
        <v>114</v>
      </c>
    </row>
    <row r="42" ht="48" customHeight="1" spans="1:4">
      <c r="A42" s="37">
        <v>39</v>
      </c>
      <c r="B42" s="39" t="s">
        <v>115</v>
      </c>
      <c r="C42" s="39" t="s">
        <v>116</v>
      </c>
      <c r="D42" s="40" t="s">
        <v>117</v>
      </c>
    </row>
    <row r="43" ht="119" customHeight="1" spans="1:4">
      <c r="A43" s="37">
        <v>40</v>
      </c>
      <c r="B43" s="37" t="s">
        <v>118</v>
      </c>
      <c r="C43" s="15" t="s">
        <v>119</v>
      </c>
      <c r="D43" s="15" t="s">
        <v>120</v>
      </c>
    </row>
    <row r="44" ht="73" customHeight="1" spans="1:4">
      <c r="A44" s="37">
        <v>41</v>
      </c>
      <c r="B44" s="37" t="s">
        <v>121</v>
      </c>
      <c r="C44" s="39" t="s">
        <v>122</v>
      </c>
      <c r="D44" s="40" t="s">
        <v>123</v>
      </c>
    </row>
    <row r="45" ht="48" customHeight="1" spans="1:4">
      <c r="A45" s="37">
        <v>42</v>
      </c>
      <c r="B45" s="39" t="s">
        <v>124</v>
      </c>
      <c r="C45" s="39" t="s">
        <v>125</v>
      </c>
      <c r="D45" s="40" t="s">
        <v>126</v>
      </c>
    </row>
    <row r="46" ht="67" customHeight="1" spans="1:4">
      <c r="A46" s="37">
        <v>43</v>
      </c>
      <c r="B46" s="39" t="s">
        <v>124</v>
      </c>
      <c r="C46" s="39" t="s">
        <v>127</v>
      </c>
      <c r="D46" s="40" t="s">
        <v>128</v>
      </c>
    </row>
    <row r="47" ht="48" customHeight="1" spans="1:4">
      <c r="A47" s="37">
        <v>44</v>
      </c>
      <c r="B47" s="39" t="s">
        <v>129</v>
      </c>
      <c r="C47" s="39" t="s">
        <v>130</v>
      </c>
      <c r="D47" s="40" t="s">
        <v>131</v>
      </c>
    </row>
    <row r="48" ht="409" customHeight="1" spans="1:4">
      <c r="A48" s="37">
        <v>45</v>
      </c>
      <c r="B48" s="39" t="s">
        <v>132</v>
      </c>
      <c r="C48" s="39" t="s">
        <v>133</v>
      </c>
      <c r="D48" s="40" t="s">
        <v>134</v>
      </c>
    </row>
    <row r="49" ht="67" customHeight="1" spans="1:4">
      <c r="A49" s="37">
        <v>46</v>
      </c>
      <c r="B49" s="39" t="s">
        <v>135</v>
      </c>
      <c r="C49" s="39" t="s">
        <v>136</v>
      </c>
      <c r="D49" s="40" t="s">
        <v>137</v>
      </c>
    </row>
    <row r="50" ht="67" customHeight="1" spans="1:4">
      <c r="A50" s="37">
        <v>47</v>
      </c>
      <c r="B50" s="39" t="s">
        <v>135</v>
      </c>
      <c r="C50" s="39" t="s">
        <v>138</v>
      </c>
      <c r="D50" s="40" t="s">
        <v>139</v>
      </c>
    </row>
    <row r="51" ht="67" customHeight="1" spans="1:4">
      <c r="A51" s="37">
        <v>48</v>
      </c>
      <c r="B51" s="39" t="s">
        <v>140</v>
      </c>
      <c r="C51" s="39" t="s">
        <v>141</v>
      </c>
      <c r="D51" s="40" t="s">
        <v>142</v>
      </c>
    </row>
    <row r="52" ht="48" customHeight="1" spans="1:4">
      <c r="A52" s="37">
        <v>49</v>
      </c>
      <c r="B52" s="11" t="s">
        <v>9</v>
      </c>
      <c r="C52" s="11" t="s">
        <v>143</v>
      </c>
      <c r="D52" s="38" t="s">
        <v>144</v>
      </c>
    </row>
    <row r="53" ht="48" customHeight="1" spans="1:4">
      <c r="A53" s="37">
        <v>50</v>
      </c>
      <c r="B53" s="11" t="s">
        <v>145</v>
      </c>
      <c r="C53" s="11" t="s">
        <v>146</v>
      </c>
      <c r="D53" s="38" t="s">
        <v>147</v>
      </c>
    </row>
    <row r="54" ht="48" customHeight="1" spans="1:4">
      <c r="A54" s="37">
        <v>51</v>
      </c>
      <c r="B54" s="11" t="s">
        <v>148</v>
      </c>
      <c r="C54" s="11" t="s">
        <v>149</v>
      </c>
      <c r="D54" s="38" t="s">
        <v>150</v>
      </c>
    </row>
    <row r="55" ht="48" customHeight="1" spans="1:4">
      <c r="A55" s="37">
        <v>52</v>
      </c>
      <c r="B55" s="11" t="s">
        <v>151</v>
      </c>
      <c r="C55" s="11" t="s">
        <v>152</v>
      </c>
      <c r="D55" s="38" t="s">
        <v>153</v>
      </c>
    </row>
    <row r="56" ht="142" customHeight="1" spans="1:4">
      <c r="A56" s="37">
        <v>53</v>
      </c>
      <c r="B56" s="11" t="s">
        <v>154</v>
      </c>
      <c r="C56" s="11" t="s">
        <v>155</v>
      </c>
      <c r="D56" s="38" t="s">
        <v>156</v>
      </c>
    </row>
    <row r="57" ht="48" customHeight="1" spans="1:4">
      <c r="A57" s="37">
        <v>54</v>
      </c>
      <c r="B57" s="39" t="s">
        <v>157</v>
      </c>
      <c r="C57" s="39" t="s">
        <v>158</v>
      </c>
      <c r="D57" s="40" t="s">
        <v>159</v>
      </c>
    </row>
    <row r="58" ht="48" customHeight="1" spans="1:4">
      <c r="A58" s="37">
        <v>55</v>
      </c>
      <c r="B58" s="39" t="s">
        <v>157</v>
      </c>
      <c r="C58" s="39" t="s">
        <v>160</v>
      </c>
      <c r="D58" s="40" t="s">
        <v>161</v>
      </c>
    </row>
    <row r="59" ht="48" customHeight="1" spans="1:4">
      <c r="A59" s="37">
        <v>56</v>
      </c>
      <c r="B59" s="39" t="s">
        <v>162</v>
      </c>
      <c r="C59" s="39" t="s">
        <v>163</v>
      </c>
      <c r="D59" s="40" t="s">
        <v>164</v>
      </c>
    </row>
    <row r="60" ht="48" customHeight="1" spans="1:4">
      <c r="A60" s="37">
        <v>57</v>
      </c>
      <c r="B60" s="39" t="s">
        <v>165</v>
      </c>
      <c r="C60" s="39" t="s">
        <v>166</v>
      </c>
      <c r="D60" s="40" t="s">
        <v>167</v>
      </c>
    </row>
    <row r="61" ht="64" customHeight="1" spans="1:4">
      <c r="A61" s="37">
        <v>58</v>
      </c>
      <c r="B61" s="11" t="s">
        <v>168</v>
      </c>
      <c r="C61" s="11" t="s">
        <v>169</v>
      </c>
      <c r="D61" s="38" t="s">
        <v>170</v>
      </c>
    </row>
    <row r="62" ht="48" customHeight="1" spans="1:4">
      <c r="A62" s="37">
        <v>59</v>
      </c>
      <c r="B62" s="11" t="s">
        <v>171</v>
      </c>
      <c r="C62" s="11" t="s">
        <v>172</v>
      </c>
      <c r="D62" s="38" t="s">
        <v>173</v>
      </c>
    </row>
    <row r="63" ht="48" customHeight="1" spans="1:4">
      <c r="A63" s="37">
        <v>60</v>
      </c>
      <c r="B63" s="11" t="s">
        <v>171</v>
      </c>
      <c r="C63" s="11" t="s">
        <v>174</v>
      </c>
      <c r="D63" s="38" t="s">
        <v>175</v>
      </c>
    </row>
    <row r="64" ht="409" customHeight="1" spans="1:4">
      <c r="A64" s="37">
        <v>61</v>
      </c>
      <c r="B64" s="39" t="s">
        <v>176</v>
      </c>
      <c r="C64" s="39" t="s">
        <v>177</v>
      </c>
      <c r="D64" s="40" t="s">
        <v>178</v>
      </c>
    </row>
    <row r="65" ht="48" customHeight="1" spans="1:4">
      <c r="A65" s="37">
        <v>62</v>
      </c>
      <c r="B65" s="11" t="s">
        <v>179</v>
      </c>
      <c r="C65" s="11" t="s">
        <v>180</v>
      </c>
      <c r="D65" s="38" t="s">
        <v>181</v>
      </c>
    </row>
    <row r="66" ht="48" customHeight="1" spans="1:4">
      <c r="A66" s="37">
        <v>63</v>
      </c>
      <c r="B66" s="39" t="s">
        <v>182</v>
      </c>
      <c r="C66" s="39" t="s">
        <v>183</v>
      </c>
      <c r="D66" s="38" t="s">
        <v>184</v>
      </c>
    </row>
    <row r="67" ht="126" customHeight="1" spans="1:4">
      <c r="A67" s="37">
        <v>64</v>
      </c>
      <c r="B67" s="11" t="s">
        <v>185</v>
      </c>
      <c r="C67" s="11" t="s">
        <v>186</v>
      </c>
      <c r="D67" s="38" t="s">
        <v>187</v>
      </c>
    </row>
    <row r="68" ht="48" customHeight="1" spans="1:4">
      <c r="A68" s="37">
        <v>65</v>
      </c>
      <c r="B68" s="39" t="s">
        <v>188</v>
      </c>
      <c r="C68" s="39" t="s">
        <v>189</v>
      </c>
      <c r="D68" s="38" t="s">
        <v>190</v>
      </c>
    </row>
    <row r="69" ht="48" customHeight="1" spans="1:4">
      <c r="A69" s="37">
        <v>66</v>
      </c>
      <c r="B69" s="39" t="s">
        <v>188</v>
      </c>
      <c r="C69" s="39" t="s">
        <v>191</v>
      </c>
      <c r="D69" s="40" t="s">
        <v>192</v>
      </c>
    </row>
    <row r="70" ht="48" customHeight="1" spans="1:4">
      <c r="A70" s="37">
        <v>67</v>
      </c>
      <c r="B70" s="39" t="s">
        <v>188</v>
      </c>
      <c r="C70" s="39" t="s">
        <v>193</v>
      </c>
      <c r="D70" s="40" t="s">
        <v>194</v>
      </c>
    </row>
    <row r="71" ht="48" customHeight="1" spans="1:4">
      <c r="A71" s="37">
        <v>68</v>
      </c>
      <c r="B71" s="39" t="s">
        <v>188</v>
      </c>
      <c r="C71" s="39" t="s">
        <v>195</v>
      </c>
      <c r="D71" s="40" t="s">
        <v>196</v>
      </c>
    </row>
    <row r="72" ht="48" customHeight="1" spans="1:4">
      <c r="A72" s="37">
        <v>69</v>
      </c>
      <c r="B72" s="11" t="s">
        <v>197</v>
      </c>
      <c r="C72" s="11" t="s">
        <v>198</v>
      </c>
      <c r="D72" s="40" t="s">
        <v>199</v>
      </c>
    </row>
    <row r="73" ht="222" customHeight="1" spans="1:4">
      <c r="A73" s="37">
        <v>70</v>
      </c>
      <c r="B73" s="39" t="s">
        <v>200</v>
      </c>
      <c r="C73" s="39" t="s">
        <v>201</v>
      </c>
      <c r="D73" s="40" t="s">
        <v>202</v>
      </c>
    </row>
    <row r="74" ht="48" customHeight="1" spans="1:4">
      <c r="A74" s="37">
        <v>71</v>
      </c>
      <c r="B74" s="11" t="s">
        <v>203</v>
      </c>
      <c r="C74" s="11" t="s">
        <v>204</v>
      </c>
      <c r="D74" s="38" t="s">
        <v>205</v>
      </c>
    </row>
    <row r="75" ht="48" customHeight="1" spans="1:4">
      <c r="A75" s="37">
        <v>72</v>
      </c>
      <c r="B75" s="11" t="s">
        <v>206</v>
      </c>
      <c r="C75" s="11" t="s">
        <v>207</v>
      </c>
      <c r="D75" s="40" t="s">
        <v>208</v>
      </c>
    </row>
    <row r="76" ht="48" customHeight="1" spans="1:4">
      <c r="A76" s="37">
        <v>73</v>
      </c>
      <c r="B76" s="11" t="s">
        <v>209</v>
      </c>
      <c r="C76" s="11" t="s">
        <v>210</v>
      </c>
      <c r="D76" s="40" t="s">
        <v>211</v>
      </c>
    </row>
    <row r="77" ht="48" customHeight="1" spans="1:4">
      <c r="A77" s="37">
        <v>74</v>
      </c>
      <c r="B77" s="39" t="s">
        <v>212</v>
      </c>
      <c r="C77" s="39" t="s">
        <v>213</v>
      </c>
      <c r="D77" s="40" t="s">
        <v>214</v>
      </c>
    </row>
    <row r="78" ht="48" customHeight="1" spans="1:4">
      <c r="A78" s="37">
        <v>75</v>
      </c>
      <c r="B78" s="39" t="s">
        <v>215</v>
      </c>
      <c r="C78" s="39" t="s">
        <v>216</v>
      </c>
      <c r="D78" s="40" t="s">
        <v>217</v>
      </c>
    </row>
    <row r="79" ht="48" customHeight="1" spans="1:4">
      <c r="A79" s="37">
        <v>76</v>
      </c>
      <c r="B79" s="11" t="s">
        <v>218</v>
      </c>
      <c r="C79" s="11" t="s">
        <v>219</v>
      </c>
      <c r="D79" s="40" t="s">
        <v>220</v>
      </c>
    </row>
    <row r="80" ht="48" customHeight="1" spans="1:4">
      <c r="A80" s="37">
        <v>77</v>
      </c>
      <c r="B80" s="39" t="s">
        <v>221</v>
      </c>
      <c r="C80" s="39" t="s">
        <v>222</v>
      </c>
      <c r="D80" s="40" t="s">
        <v>223</v>
      </c>
    </row>
    <row r="81" ht="48" customHeight="1" spans="1:4">
      <c r="A81" s="37">
        <v>78</v>
      </c>
      <c r="B81" s="11" t="s">
        <v>224</v>
      </c>
      <c r="C81" s="11" t="s">
        <v>225</v>
      </c>
      <c r="D81" s="38" t="s">
        <v>226</v>
      </c>
    </row>
    <row r="82" ht="48" customHeight="1" spans="1:4">
      <c r="A82" s="37">
        <v>79</v>
      </c>
      <c r="B82" s="11" t="s">
        <v>224</v>
      </c>
      <c r="C82" s="11" t="s">
        <v>227</v>
      </c>
      <c r="D82" s="38" t="s">
        <v>228</v>
      </c>
    </row>
    <row r="83" ht="48" customHeight="1" spans="1:4">
      <c r="A83" s="37">
        <v>80</v>
      </c>
      <c r="B83" s="11" t="s">
        <v>229</v>
      </c>
      <c r="C83" s="11" t="s">
        <v>230</v>
      </c>
      <c r="D83" s="40" t="s">
        <v>231</v>
      </c>
    </row>
    <row r="84" ht="48" customHeight="1" spans="1:4">
      <c r="A84" s="37">
        <v>81</v>
      </c>
      <c r="B84" s="39" t="s">
        <v>232</v>
      </c>
      <c r="C84" s="39" t="s">
        <v>233</v>
      </c>
      <c r="D84" s="40" t="s">
        <v>234</v>
      </c>
    </row>
    <row r="85" ht="48" customHeight="1" spans="1:4">
      <c r="A85" s="37">
        <v>82</v>
      </c>
      <c r="B85" s="39" t="s">
        <v>235</v>
      </c>
      <c r="C85" s="39" t="s">
        <v>236</v>
      </c>
      <c r="D85" s="40" t="s">
        <v>237</v>
      </c>
    </row>
    <row r="86" ht="48" customHeight="1" spans="1:4">
      <c r="A86" s="37">
        <v>83</v>
      </c>
      <c r="B86" s="39" t="s">
        <v>238</v>
      </c>
      <c r="C86" s="39" t="s">
        <v>239</v>
      </c>
      <c r="D86" s="40" t="s">
        <v>240</v>
      </c>
    </row>
    <row r="87" ht="48" customHeight="1" spans="1:4">
      <c r="A87" s="37">
        <v>84</v>
      </c>
      <c r="B87" s="39" t="s">
        <v>241</v>
      </c>
      <c r="C87" s="39" t="s">
        <v>242</v>
      </c>
      <c r="D87" s="40" t="s">
        <v>243</v>
      </c>
    </row>
    <row r="88" ht="48" customHeight="1" spans="1:4">
      <c r="A88" s="37">
        <v>85</v>
      </c>
      <c r="B88" s="39" t="s">
        <v>244</v>
      </c>
      <c r="C88" s="39" t="s">
        <v>245</v>
      </c>
      <c r="D88" s="40" t="s">
        <v>246</v>
      </c>
    </row>
    <row r="89" ht="48" customHeight="1" spans="1:4">
      <c r="A89" s="37">
        <v>86</v>
      </c>
      <c r="B89" s="39" t="s">
        <v>247</v>
      </c>
      <c r="C89" s="39" t="s">
        <v>248</v>
      </c>
      <c r="D89" s="40" t="s">
        <v>249</v>
      </c>
    </row>
    <row r="90" ht="48" customHeight="1" spans="1:4">
      <c r="A90" s="37">
        <v>87</v>
      </c>
      <c r="B90" s="39" t="s">
        <v>247</v>
      </c>
      <c r="C90" s="39" t="s">
        <v>250</v>
      </c>
      <c r="D90" s="40" t="s">
        <v>251</v>
      </c>
    </row>
    <row r="91" ht="48" customHeight="1" spans="1:4">
      <c r="A91" s="37">
        <v>88</v>
      </c>
      <c r="B91" s="39" t="s">
        <v>247</v>
      </c>
      <c r="C91" s="39" t="s">
        <v>252</v>
      </c>
      <c r="D91" s="40" t="s">
        <v>253</v>
      </c>
    </row>
    <row r="92" ht="48" customHeight="1" spans="1:4">
      <c r="A92" s="37">
        <v>89</v>
      </c>
      <c r="B92" s="39" t="s">
        <v>247</v>
      </c>
      <c r="C92" s="39" t="s">
        <v>254</v>
      </c>
      <c r="D92" s="40" t="s">
        <v>255</v>
      </c>
    </row>
    <row r="93" ht="69" customHeight="1" spans="1:4">
      <c r="A93" s="37">
        <v>90</v>
      </c>
      <c r="B93" s="39" t="s">
        <v>256</v>
      </c>
      <c r="C93" s="39" t="s">
        <v>257</v>
      </c>
      <c r="D93" s="40" t="s">
        <v>258</v>
      </c>
    </row>
    <row r="94" ht="48" customHeight="1" spans="1:4">
      <c r="A94" s="37">
        <v>91</v>
      </c>
      <c r="B94" s="39" t="s">
        <v>259</v>
      </c>
      <c r="C94" s="39" t="s">
        <v>260</v>
      </c>
      <c r="D94" s="40" t="s">
        <v>261</v>
      </c>
    </row>
    <row r="95" ht="48" customHeight="1" spans="1:4">
      <c r="A95" s="37">
        <v>92</v>
      </c>
      <c r="B95" s="39" t="s">
        <v>259</v>
      </c>
      <c r="C95" s="39" t="s">
        <v>262</v>
      </c>
      <c r="D95" s="40" t="s">
        <v>263</v>
      </c>
    </row>
    <row r="96" ht="48" customHeight="1" spans="1:4">
      <c r="A96" s="37">
        <v>93</v>
      </c>
      <c r="B96" s="39" t="s">
        <v>264</v>
      </c>
      <c r="C96" s="39" t="s">
        <v>265</v>
      </c>
      <c r="D96" s="40" t="s">
        <v>266</v>
      </c>
    </row>
    <row r="97" ht="48" customHeight="1" spans="1:4">
      <c r="A97" s="37">
        <v>94</v>
      </c>
      <c r="B97" s="11" t="s">
        <v>267</v>
      </c>
      <c r="C97" s="11" t="s">
        <v>268</v>
      </c>
      <c r="D97" s="40" t="s">
        <v>269</v>
      </c>
    </row>
    <row r="98" ht="48" customHeight="1" spans="1:4">
      <c r="A98" s="37">
        <v>95</v>
      </c>
      <c r="B98" s="11" t="s">
        <v>267</v>
      </c>
      <c r="C98" s="11" t="s">
        <v>270</v>
      </c>
      <c r="D98" s="40" t="s">
        <v>271</v>
      </c>
    </row>
    <row r="99" ht="48" customHeight="1" spans="1:4">
      <c r="A99" s="37">
        <v>96</v>
      </c>
      <c r="B99" s="11" t="s">
        <v>272</v>
      </c>
      <c r="C99" s="11" t="s">
        <v>273</v>
      </c>
      <c r="D99" s="40" t="s">
        <v>274</v>
      </c>
    </row>
    <row r="100" ht="48" customHeight="1" spans="1:4">
      <c r="A100" s="37">
        <v>97</v>
      </c>
      <c r="B100" s="39" t="s">
        <v>275</v>
      </c>
      <c r="C100" s="39" t="s">
        <v>276</v>
      </c>
      <c r="D100" s="40" t="s">
        <v>277</v>
      </c>
    </row>
    <row r="101" ht="48" customHeight="1" spans="1:4">
      <c r="A101" s="37">
        <v>98</v>
      </c>
      <c r="B101" s="39" t="s">
        <v>278</v>
      </c>
      <c r="C101" s="39" t="s">
        <v>279</v>
      </c>
      <c r="D101" s="40" t="s">
        <v>280</v>
      </c>
    </row>
    <row r="102" ht="48" customHeight="1" spans="1:4">
      <c r="A102" s="37">
        <v>99</v>
      </c>
      <c r="B102" s="11" t="s">
        <v>281</v>
      </c>
      <c r="C102" s="11" t="s">
        <v>282</v>
      </c>
      <c r="D102" s="40" t="s">
        <v>283</v>
      </c>
    </row>
    <row r="103" ht="48" customHeight="1" spans="1:4">
      <c r="A103" s="37">
        <v>100</v>
      </c>
      <c r="B103" s="11" t="s">
        <v>284</v>
      </c>
      <c r="C103" s="11" t="s">
        <v>285</v>
      </c>
      <c r="D103" s="38" t="s">
        <v>286</v>
      </c>
    </row>
    <row r="104" ht="48" customHeight="1" spans="1:4">
      <c r="A104" s="37">
        <v>101</v>
      </c>
      <c r="B104" s="39" t="s">
        <v>287</v>
      </c>
      <c r="C104" s="39" t="s">
        <v>288</v>
      </c>
      <c r="D104" s="40" t="s">
        <v>289</v>
      </c>
    </row>
    <row r="105" ht="48" customHeight="1" spans="1:4">
      <c r="A105" s="37">
        <v>102</v>
      </c>
      <c r="B105" s="39" t="s">
        <v>290</v>
      </c>
      <c r="C105" s="39" t="s">
        <v>291</v>
      </c>
      <c r="D105" s="40" t="s">
        <v>292</v>
      </c>
    </row>
    <row r="106" ht="48" customHeight="1" spans="1:4">
      <c r="A106" s="37">
        <v>103</v>
      </c>
      <c r="B106" s="39" t="s">
        <v>290</v>
      </c>
      <c r="C106" s="39" t="s">
        <v>293</v>
      </c>
      <c r="D106" s="40" t="s">
        <v>294</v>
      </c>
    </row>
    <row r="107" ht="48" customHeight="1" spans="1:4">
      <c r="A107" s="37">
        <v>104</v>
      </c>
      <c r="B107" s="11" t="s">
        <v>295</v>
      </c>
      <c r="C107" s="11" t="s">
        <v>296</v>
      </c>
      <c r="D107" s="40" t="s">
        <v>297</v>
      </c>
    </row>
    <row r="108" s="30" customFormat="1" ht="103" customHeight="1" spans="1:4">
      <c r="A108" s="37">
        <v>105</v>
      </c>
      <c r="B108" s="11" t="s">
        <v>298</v>
      </c>
      <c r="C108" s="11" t="s">
        <v>299</v>
      </c>
      <c r="D108" s="38" t="s">
        <v>300</v>
      </c>
    </row>
    <row r="109" s="30" customFormat="1" ht="48" customHeight="1" spans="1:4">
      <c r="A109" s="37">
        <v>106</v>
      </c>
      <c r="B109" s="11" t="s">
        <v>301</v>
      </c>
      <c r="C109" s="11" t="s">
        <v>302</v>
      </c>
      <c r="D109" s="38" t="s">
        <v>303</v>
      </c>
    </row>
    <row r="110" s="30" customFormat="1" ht="48" customHeight="1" spans="1:4">
      <c r="A110" s="37">
        <v>107</v>
      </c>
      <c r="B110" s="11" t="s">
        <v>304</v>
      </c>
      <c r="C110" s="11" t="s">
        <v>305</v>
      </c>
      <c r="D110" s="38" t="s">
        <v>306</v>
      </c>
    </row>
    <row r="111" s="30" customFormat="1" ht="48" customHeight="1" spans="1:4">
      <c r="A111" s="37">
        <v>108</v>
      </c>
      <c r="B111" s="39" t="s">
        <v>307</v>
      </c>
      <c r="C111" s="39" t="s">
        <v>308</v>
      </c>
      <c r="D111" s="40" t="s">
        <v>309</v>
      </c>
    </row>
    <row r="112" s="30" customFormat="1" ht="48" customHeight="1" spans="1:4">
      <c r="A112" s="37">
        <v>109</v>
      </c>
      <c r="B112" s="39" t="s">
        <v>310</v>
      </c>
      <c r="C112" s="39" t="s">
        <v>311</v>
      </c>
      <c r="D112" s="40" t="s">
        <v>312</v>
      </c>
    </row>
    <row r="113" s="30" customFormat="1" ht="48" customHeight="1" spans="1:4">
      <c r="A113" s="37">
        <v>110</v>
      </c>
      <c r="B113" s="39" t="s">
        <v>313</v>
      </c>
      <c r="C113" s="39" t="s">
        <v>314</v>
      </c>
      <c r="D113" s="40" t="s">
        <v>315</v>
      </c>
    </row>
    <row r="114" s="30" customFormat="1" ht="48" customHeight="1" spans="1:4">
      <c r="A114" s="37">
        <v>111</v>
      </c>
      <c r="B114" s="39" t="s">
        <v>316</v>
      </c>
      <c r="C114" s="39" t="s">
        <v>317</v>
      </c>
      <c r="D114" s="40" t="s">
        <v>318</v>
      </c>
    </row>
    <row r="115" s="30" customFormat="1" ht="409" customHeight="1" spans="1:4">
      <c r="A115" s="37">
        <v>112</v>
      </c>
      <c r="B115" s="39" t="s">
        <v>319</v>
      </c>
      <c r="C115" s="39" t="s">
        <v>320</v>
      </c>
      <c r="D115" s="40" t="s">
        <v>321</v>
      </c>
    </row>
    <row r="116" s="30" customFormat="1" ht="48" customHeight="1" spans="1:4">
      <c r="A116" s="37">
        <v>113</v>
      </c>
      <c r="B116" s="11" t="s">
        <v>322</v>
      </c>
      <c r="C116" s="11" t="s">
        <v>323</v>
      </c>
      <c r="D116" s="38" t="s">
        <v>324</v>
      </c>
    </row>
  </sheetData>
  <mergeCells count="1">
    <mergeCell ref="A2:D2"/>
  </mergeCells>
  <printOptions horizontalCentered="1"/>
  <pageMargins left="0.31496062992126" right="0.31496062992126" top="0.748031496062992" bottom="0.748031496062992" header="0.31496062992126" footer="0.31496062992126"/>
  <pageSetup paperSize="9" scale="88" fitToHeight="0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workbookViewId="0">
      <selection activeCell="F124" sqref="E124:F124"/>
    </sheetView>
  </sheetViews>
  <sheetFormatPr defaultColWidth="9" defaultRowHeight="14.25"/>
  <cols>
    <col min="1" max="2" width="8.66666666666667" style="2"/>
    <col min="3" max="3" width="36.0833333333333" style="2" customWidth="1"/>
    <col min="4" max="4" width="19" style="3" customWidth="1"/>
    <col min="5" max="5" width="19" style="2" customWidth="1"/>
    <col min="6" max="6" width="19" style="3" customWidth="1"/>
    <col min="7" max="7" width="19" style="2" customWidth="1"/>
    <col min="8" max="8" width="24.8333333333333" style="2" hidden="1" customWidth="1"/>
    <col min="9" max="9" width="21.1666666666667" style="2" hidden="1" customWidth="1"/>
    <col min="10" max="10" width="19" style="2" hidden="1" customWidth="1"/>
    <col min="11" max="11" width="9.25" style="2" hidden="1" customWidth="1"/>
    <col min="12" max="12" width="17.5833333333333" style="2" hidden="1" customWidth="1"/>
    <col min="13" max="13" width="15.75" style="2" hidden="1" customWidth="1"/>
    <col min="14" max="14" width="12.9166666666667" style="2" hidden="1" customWidth="1"/>
    <col min="15" max="15" width="16.8333333333333" style="2" hidden="1" customWidth="1"/>
    <col min="16" max="16384" width="8.66666666666667" style="2"/>
  </cols>
  <sheetData>
    <row r="1" spans="1:1">
      <c r="A1" s="4" t="s">
        <v>325</v>
      </c>
    </row>
    <row r="2" ht="33" customHeight="1" spans="2:15">
      <c r="B2" s="5" t="s">
        <v>326</v>
      </c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</row>
    <row r="3" s="1" customFormat="1" ht="40.5" spans="1:15">
      <c r="A3" s="1" t="s">
        <v>327</v>
      </c>
      <c r="B3" s="7" t="s">
        <v>2</v>
      </c>
      <c r="C3" s="7" t="s">
        <v>3</v>
      </c>
      <c r="D3" s="8" t="s">
        <v>328</v>
      </c>
      <c r="E3" s="7" t="s">
        <v>329</v>
      </c>
      <c r="F3" s="8" t="s">
        <v>330</v>
      </c>
      <c r="G3" s="7" t="s">
        <v>331</v>
      </c>
      <c r="I3" s="7" t="s">
        <v>332</v>
      </c>
      <c r="J3" s="7" t="s">
        <v>333</v>
      </c>
      <c r="K3" s="7" t="s">
        <v>334</v>
      </c>
      <c r="L3" s="7" t="s">
        <v>335</v>
      </c>
      <c r="M3" s="7" t="s">
        <v>336</v>
      </c>
      <c r="N3" s="7" t="s">
        <v>337</v>
      </c>
      <c r="O3" s="7" t="s">
        <v>338</v>
      </c>
    </row>
    <row r="4" s="1" customFormat="1" ht="29.5" customHeight="1" spans="2:15">
      <c r="B4" s="9" t="s">
        <v>339</v>
      </c>
      <c r="C4" s="10"/>
      <c r="D4" s="8"/>
      <c r="E4" s="7"/>
      <c r="F4" s="8"/>
      <c r="G4" s="7"/>
      <c r="I4" s="7"/>
      <c r="J4" s="7"/>
      <c r="K4" s="7"/>
      <c r="L4" s="7"/>
      <c r="M4" s="7"/>
      <c r="N4" s="7"/>
      <c r="O4" s="7"/>
    </row>
    <row r="5" ht="25" customHeight="1" spans="1:15">
      <c r="A5" s="11">
        <v>8</v>
      </c>
      <c r="B5" s="11">
        <v>1</v>
      </c>
      <c r="C5" s="11" t="s">
        <v>66</v>
      </c>
      <c r="D5" s="12">
        <v>1962280.79</v>
      </c>
      <c r="E5" s="13">
        <f t="shared" ref="E5:E40" si="0">D5-F5</f>
        <v>1922975.79</v>
      </c>
      <c r="F5" s="12">
        <v>39305</v>
      </c>
      <c r="G5" s="11"/>
      <c r="H5" s="11" t="s">
        <v>340</v>
      </c>
      <c r="I5" s="11" t="s">
        <v>341</v>
      </c>
      <c r="J5" s="11" t="s">
        <v>340</v>
      </c>
      <c r="K5" s="11">
        <v>1</v>
      </c>
      <c r="L5" s="11" t="s">
        <v>342</v>
      </c>
      <c r="M5" s="11" t="s">
        <v>343</v>
      </c>
      <c r="N5" s="11" t="s">
        <v>344</v>
      </c>
      <c r="O5" s="11" t="s">
        <v>345</v>
      </c>
    </row>
    <row r="6" ht="25" customHeight="1" spans="1:15">
      <c r="A6" s="11">
        <v>33</v>
      </c>
      <c r="B6" s="11">
        <f>B5+1</f>
        <v>2</v>
      </c>
      <c r="C6" s="11" t="s">
        <v>66</v>
      </c>
      <c r="D6" s="12">
        <v>1023834.52</v>
      </c>
      <c r="E6" s="13">
        <v>948064.52</v>
      </c>
      <c r="F6" s="12">
        <v>75770</v>
      </c>
      <c r="G6" s="11"/>
      <c r="H6" s="11" t="s">
        <v>69</v>
      </c>
      <c r="I6" s="11" t="s">
        <v>341</v>
      </c>
      <c r="J6" s="11" t="s">
        <v>346</v>
      </c>
      <c r="K6" s="11">
        <v>1</v>
      </c>
      <c r="L6" s="11" t="s">
        <v>347</v>
      </c>
      <c r="M6" s="11">
        <v>44413</v>
      </c>
      <c r="N6" s="11">
        <v>44266</v>
      </c>
      <c r="O6" s="11" t="s">
        <v>348</v>
      </c>
    </row>
    <row r="7" ht="25" customHeight="1" spans="1:15">
      <c r="A7" s="11">
        <v>11</v>
      </c>
      <c r="B7" s="11">
        <f>B44+1</f>
        <v>5</v>
      </c>
      <c r="C7" s="11" t="s">
        <v>349</v>
      </c>
      <c r="D7" s="12">
        <v>996952.91</v>
      </c>
      <c r="E7" s="13">
        <f t="shared" si="0"/>
        <v>711948.19</v>
      </c>
      <c r="F7" s="12">
        <v>285004.72</v>
      </c>
      <c r="G7" s="14" t="s">
        <v>350</v>
      </c>
      <c r="H7" s="11" t="s">
        <v>351</v>
      </c>
      <c r="I7" s="11" t="s">
        <v>341</v>
      </c>
      <c r="J7" s="11" t="s">
        <v>352</v>
      </c>
      <c r="K7" s="11">
        <v>8</v>
      </c>
      <c r="L7" s="11" t="s">
        <v>353</v>
      </c>
      <c r="M7" s="11" t="s">
        <v>354</v>
      </c>
      <c r="N7" s="11" t="s">
        <v>355</v>
      </c>
      <c r="O7" s="11" t="s">
        <v>356</v>
      </c>
    </row>
    <row r="8" ht="25" customHeight="1" spans="1:15">
      <c r="A8" s="11">
        <v>12</v>
      </c>
      <c r="B8" s="11">
        <f t="shared" ref="B8:B40" si="1">B7+1</f>
        <v>6</v>
      </c>
      <c r="C8" s="11" t="s">
        <v>357</v>
      </c>
      <c r="D8" s="12">
        <f>3877568.59-D45</f>
        <v>3068043.87</v>
      </c>
      <c r="E8" s="13">
        <f t="shared" si="0"/>
        <v>1717029.29</v>
      </c>
      <c r="F8" s="12">
        <f>1265727.8+112786.78+19000-F45</f>
        <v>1351014.58</v>
      </c>
      <c r="G8" s="11" t="s">
        <v>358</v>
      </c>
      <c r="H8" s="11" t="s">
        <v>359</v>
      </c>
      <c r="I8" s="11" t="s">
        <v>341</v>
      </c>
      <c r="J8" s="11" t="s">
        <v>360</v>
      </c>
      <c r="K8" s="11">
        <v>12</v>
      </c>
      <c r="L8" s="11" t="s">
        <v>361</v>
      </c>
      <c r="M8" s="11" t="s">
        <v>362</v>
      </c>
      <c r="N8" s="11" t="s">
        <v>363</v>
      </c>
      <c r="O8" s="11" t="s">
        <v>356</v>
      </c>
    </row>
    <row r="9" ht="25" customHeight="1" spans="1:15">
      <c r="A9" s="11">
        <v>14</v>
      </c>
      <c r="B9" s="11">
        <f>B46+1</f>
        <v>8</v>
      </c>
      <c r="C9" s="11" t="s">
        <v>364</v>
      </c>
      <c r="D9" s="12">
        <v>1589791.08</v>
      </c>
      <c r="E9" s="13">
        <f t="shared" si="0"/>
        <v>1071974.89</v>
      </c>
      <c r="F9" s="12">
        <f>150585.59+339749.47+27481.13</f>
        <v>517816.19</v>
      </c>
      <c r="G9" s="11"/>
      <c r="H9" s="11" t="s">
        <v>365</v>
      </c>
      <c r="I9" s="11" t="s">
        <v>341</v>
      </c>
      <c r="J9" s="11" t="s">
        <v>366</v>
      </c>
      <c r="K9" s="11">
        <v>1</v>
      </c>
      <c r="L9" s="11" t="s">
        <v>347</v>
      </c>
      <c r="M9" s="11" t="s">
        <v>367</v>
      </c>
      <c r="N9" s="11" t="s">
        <v>368</v>
      </c>
      <c r="O9" s="11" t="s">
        <v>369</v>
      </c>
    </row>
    <row r="10" ht="25" customHeight="1" spans="1:15">
      <c r="A10" s="11">
        <v>18</v>
      </c>
      <c r="B10" s="11">
        <f>B49+1</f>
        <v>12</v>
      </c>
      <c r="C10" s="11" t="s">
        <v>58</v>
      </c>
      <c r="D10" s="12">
        <v>1917683.12</v>
      </c>
      <c r="E10" s="13">
        <f t="shared" si="0"/>
        <v>1486534.72</v>
      </c>
      <c r="F10" s="12">
        <f>27479.49+84111.18+114520+205037.73</f>
        <v>431148.4</v>
      </c>
      <c r="G10" s="14" t="s">
        <v>370</v>
      </c>
      <c r="H10" s="11" t="s">
        <v>59</v>
      </c>
      <c r="I10" s="11" t="s">
        <v>341</v>
      </c>
      <c r="J10" s="11" t="s">
        <v>371</v>
      </c>
      <c r="K10" s="11">
        <v>38</v>
      </c>
      <c r="L10" s="11" t="s">
        <v>347</v>
      </c>
      <c r="M10" s="11" t="s">
        <v>372</v>
      </c>
      <c r="N10" s="11" t="s">
        <v>373</v>
      </c>
      <c r="O10" s="11" t="s">
        <v>374</v>
      </c>
    </row>
    <row r="11" ht="25" customHeight="1" spans="1:15">
      <c r="A11" s="11">
        <v>19</v>
      </c>
      <c r="B11" s="11">
        <f t="shared" si="1"/>
        <v>13</v>
      </c>
      <c r="C11" s="11" t="s">
        <v>71</v>
      </c>
      <c r="D11" s="12">
        <v>3239989.01</v>
      </c>
      <c r="E11" s="13">
        <f t="shared" si="0"/>
        <v>1261722.04</v>
      </c>
      <c r="F11" s="12">
        <f>581781.7+30150.5+1366334.77</f>
        <v>1978266.97</v>
      </c>
      <c r="G11" s="11"/>
      <c r="H11" s="11" t="s">
        <v>72</v>
      </c>
      <c r="I11" s="11" t="s">
        <v>341</v>
      </c>
      <c r="J11" s="11" t="s">
        <v>375</v>
      </c>
      <c r="K11" s="11">
        <v>1</v>
      </c>
      <c r="L11" s="11" t="s">
        <v>347</v>
      </c>
      <c r="M11" s="11" t="s">
        <v>376</v>
      </c>
      <c r="N11" s="11" t="s">
        <v>377</v>
      </c>
      <c r="O11" s="11" t="s">
        <v>378</v>
      </c>
    </row>
    <row r="12" ht="25" customHeight="1" spans="1:15">
      <c r="A12" s="11">
        <v>20</v>
      </c>
      <c r="B12" s="11">
        <f t="shared" si="1"/>
        <v>14</v>
      </c>
      <c r="C12" s="11" t="s">
        <v>112</v>
      </c>
      <c r="D12" s="12">
        <v>138985.25</v>
      </c>
      <c r="E12" s="13">
        <f t="shared" si="0"/>
        <v>138985.25</v>
      </c>
      <c r="F12" s="12"/>
      <c r="G12" s="11"/>
      <c r="H12" s="11" t="s">
        <v>113</v>
      </c>
      <c r="I12" s="11" t="s">
        <v>341</v>
      </c>
      <c r="J12" s="11" t="s">
        <v>379</v>
      </c>
      <c r="K12" s="11">
        <v>1</v>
      </c>
      <c r="L12" s="11" t="s">
        <v>347</v>
      </c>
      <c r="M12" s="11" t="s">
        <v>380</v>
      </c>
      <c r="N12" s="11" t="s">
        <v>381</v>
      </c>
      <c r="O12" s="11" t="s">
        <v>382</v>
      </c>
    </row>
    <row r="13" ht="25" customHeight="1" spans="1:15">
      <c r="A13" s="11">
        <v>21</v>
      </c>
      <c r="B13" s="11">
        <f t="shared" si="1"/>
        <v>15</v>
      </c>
      <c r="C13" s="11" t="s">
        <v>100</v>
      </c>
      <c r="D13" s="12">
        <v>782196.57</v>
      </c>
      <c r="E13" s="13">
        <f t="shared" si="0"/>
        <v>348897.27</v>
      </c>
      <c r="F13" s="12">
        <f>341552.9+75471.68+16274.72</f>
        <v>433299.3</v>
      </c>
      <c r="G13" s="11"/>
      <c r="H13" s="11" t="s">
        <v>101</v>
      </c>
      <c r="I13" s="11" t="s">
        <v>341</v>
      </c>
      <c r="J13" s="11" t="s">
        <v>383</v>
      </c>
      <c r="K13" s="11">
        <v>1</v>
      </c>
      <c r="L13" s="11" t="s">
        <v>347</v>
      </c>
      <c r="M13" s="11" t="s">
        <v>384</v>
      </c>
      <c r="N13" s="11" t="s">
        <v>385</v>
      </c>
      <c r="O13" s="11" t="s">
        <v>386</v>
      </c>
    </row>
    <row r="14" ht="25" customHeight="1" spans="1:15">
      <c r="A14" s="11">
        <v>22</v>
      </c>
      <c r="B14" s="11">
        <f t="shared" si="1"/>
        <v>16</v>
      </c>
      <c r="C14" s="11" t="s">
        <v>387</v>
      </c>
      <c r="D14" s="12">
        <v>327909.65</v>
      </c>
      <c r="E14" s="13">
        <f t="shared" si="0"/>
        <v>327909.65</v>
      </c>
      <c r="F14" s="12"/>
      <c r="G14" s="11"/>
      <c r="H14" s="11" t="s">
        <v>110</v>
      </c>
      <c r="I14" s="11" t="s">
        <v>341</v>
      </c>
      <c r="J14" s="11" t="s">
        <v>388</v>
      </c>
      <c r="K14" s="11">
        <v>1</v>
      </c>
      <c r="L14" s="11" t="s">
        <v>347</v>
      </c>
      <c r="M14" s="11" t="s">
        <v>389</v>
      </c>
      <c r="N14" s="11" t="s">
        <v>390</v>
      </c>
      <c r="O14" s="11" t="s">
        <v>391</v>
      </c>
    </row>
    <row r="15" ht="25" customHeight="1" spans="1:15">
      <c r="A15" s="11">
        <v>23</v>
      </c>
      <c r="B15" s="11">
        <f t="shared" si="1"/>
        <v>17</v>
      </c>
      <c r="C15" s="11" t="s">
        <v>106</v>
      </c>
      <c r="D15" s="12">
        <v>1725754.88</v>
      </c>
      <c r="E15" s="13">
        <f t="shared" si="0"/>
        <v>251489.16</v>
      </c>
      <c r="F15" s="12">
        <f>1112998.4+353684.32+4645+2938</f>
        <v>1474265.72</v>
      </c>
      <c r="G15" s="11" t="s">
        <v>392</v>
      </c>
      <c r="H15" s="11" t="s">
        <v>393</v>
      </c>
      <c r="I15" s="11" t="s">
        <v>341</v>
      </c>
      <c r="J15" s="11" t="s">
        <v>394</v>
      </c>
      <c r="K15" s="11">
        <v>3</v>
      </c>
      <c r="L15" s="11" t="s">
        <v>347</v>
      </c>
      <c r="M15" s="11" t="s">
        <v>395</v>
      </c>
      <c r="N15" s="11" t="s">
        <v>396</v>
      </c>
      <c r="O15" s="11" t="s">
        <v>397</v>
      </c>
    </row>
    <row r="16" ht="25" customHeight="1" spans="1:15">
      <c r="A16" s="11">
        <v>24</v>
      </c>
      <c r="B16" s="11">
        <f t="shared" si="1"/>
        <v>18</v>
      </c>
      <c r="C16" s="11" t="s">
        <v>49</v>
      </c>
      <c r="D16" s="12">
        <v>3351857.47</v>
      </c>
      <c r="E16" s="13">
        <f t="shared" si="0"/>
        <v>3277706.09</v>
      </c>
      <c r="F16" s="12">
        <f>62757.38+11394</f>
        <v>74151.38</v>
      </c>
      <c r="G16" s="11"/>
      <c r="H16" s="11" t="s">
        <v>50</v>
      </c>
      <c r="I16" s="11" t="s">
        <v>341</v>
      </c>
      <c r="J16" s="11" t="s">
        <v>398</v>
      </c>
      <c r="K16" s="11">
        <v>1</v>
      </c>
      <c r="L16" s="11" t="s">
        <v>347</v>
      </c>
      <c r="M16" s="11" t="s">
        <v>399</v>
      </c>
      <c r="N16" s="11" t="s">
        <v>400</v>
      </c>
      <c r="O16" s="11" t="s">
        <v>401</v>
      </c>
    </row>
    <row r="17" ht="25" customHeight="1" spans="1:15">
      <c r="A17" s="11">
        <v>25</v>
      </c>
      <c r="B17" s="11">
        <f t="shared" si="1"/>
        <v>19</v>
      </c>
      <c r="C17" s="11" t="s">
        <v>61</v>
      </c>
      <c r="D17" s="12">
        <v>1226661.97</v>
      </c>
      <c r="E17" s="13">
        <f t="shared" si="0"/>
        <v>1098086.75</v>
      </c>
      <c r="F17" s="12">
        <v>128575.22</v>
      </c>
      <c r="G17" s="11"/>
      <c r="H17" s="11" t="s">
        <v>64</v>
      </c>
      <c r="I17" s="11" t="s">
        <v>341</v>
      </c>
      <c r="J17" s="11" t="s">
        <v>402</v>
      </c>
      <c r="K17" s="11">
        <v>1</v>
      </c>
      <c r="L17" s="11" t="s">
        <v>347</v>
      </c>
      <c r="M17" s="11" t="s">
        <v>403</v>
      </c>
      <c r="N17" s="11" t="s">
        <v>404</v>
      </c>
      <c r="O17" s="11" t="s">
        <v>405</v>
      </c>
    </row>
    <row r="18" ht="25" customHeight="1" spans="1:15">
      <c r="A18" s="11">
        <v>26</v>
      </c>
      <c r="B18" s="11">
        <f t="shared" si="1"/>
        <v>20</v>
      </c>
      <c r="C18" s="11" t="s">
        <v>61</v>
      </c>
      <c r="D18" s="12">
        <v>1478948.63</v>
      </c>
      <c r="E18" s="13">
        <f t="shared" si="0"/>
        <v>1478948.63</v>
      </c>
      <c r="F18" s="12"/>
      <c r="G18" s="11"/>
      <c r="H18" s="11" t="s">
        <v>62</v>
      </c>
      <c r="I18" s="11" t="s">
        <v>341</v>
      </c>
      <c r="J18" s="11" t="s">
        <v>406</v>
      </c>
      <c r="K18" s="11">
        <v>1</v>
      </c>
      <c r="L18" s="11" t="s">
        <v>347</v>
      </c>
      <c r="M18" s="11" t="s">
        <v>407</v>
      </c>
      <c r="N18" s="11" t="s">
        <v>408</v>
      </c>
      <c r="O18" s="11" t="s">
        <v>409</v>
      </c>
    </row>
    <row r="19" ht="25" customHeight="1" spans="1:15">
      <c r="A19" s="11">
        <v>27</v>
      </c>
      <c r="B19" s="11">
        <f t="shared" si="1"/>
        <v>21</v>
      </c>
      <c r="C19" s="11" t="s">
        <v>82</v>
      </c>
      <c r="D19" s="12">
        <v>1463322.79</v>
      </c>
      <c r="E19" s="13">
        <f t="shared" si="0"/>
        <v>829091.11</v>
      </c>
      <c r="F19" s="12">
        <f>492050.74+142180.94</f>
        <v>634231.68</v>
      </c>
      <c r="G19" s="11"/>
      <c r="H19" s="11" t="s">
        <v>83</v>
      </c>
      <c r="I19" s="11" t="s">
        <v>341</v>
      </c>
      <c r="J19" s="11" t="s">
        <v>410</v>
      </c>
      <c r="K19" s="11">
        <v>1</v>
      </c>
      <c r="L19" s="11" t="s">
        <v>347</v>
      </c>
      <c r="M19" s="11" t="s">
        <v>411</v>
      </c>
      <c r="N19" s="11" t="s">
        <v>412</v>
      </c>
      <c r="O19" s="11" t="s">
        <v>413</v>
      </c>
    </row>
    <row r="20" ht="25" customHeight="1" spans="1:15">
      <c r="A20" s="11">
        <v>28</v>
      </c>
      <c r="B20" s="11">
        <f t="shared" si="1"/>
        <v>22</v>
      </c>
      <c r="C20" s="11" t="s">
        <v>52</v>
      </c>
      <c r="D20" s="12">
        <v>2811931.94</v>
      </c>
      <c r="E20" s="13">
        <f t="shared" si="0"/>
        <v>1894859.42</v>
      </c>
      <c r="F20" s="12">
        <f>26800+117600+512200+5362.54+255109.98</f>
        <v>917072.52</v>
      </c>
      <c r="G20" s="11"/>
      <c r="H20" s="11" t="s">
        <v>53</v>
      </c>
      <c r="I20" s="11" t="s">
        <v>341</v>
      </c>
      <c r="J20" s="11" t="s">
        <v>414</v>
      </c>
      <c r="K20" s="11">
        <v>1</v>
      </c>
      <c r="L20" s="11" t="s">
        <v>347</v>
      </c>
      <c r="M20" s="11" t="s">
        <v>415</v>
      </c>
      <c r="N20" s="11" t="s">
        <v>416</v>
      </c>
      <c r="O20" s="11" t="s">
        <v>417</v>
      </c>
    </row>
    <row r="21" ht="25" customHeight="1" spans="1:15">
      <c r="A21" s="11">
        <v>29</v>
      </c>
      <c r="B21" s="11">
        <f t="shared" si="1"/>
        <v>23</v>
      </c>
      <c r="C21" s="11" t="s">
        <v>418</v>
      </c>
      <c r="D21" s="12">
        <f>4178575.14-D50</f>
        <v>3936200.52</v>
      </c>
      <c r="E21" s="13">
        <f t="shared" si="0"/>
        <v>3673540.72</v>
      </c>
      <c r="F21" s="12">
        <f>3450.6+192000+1714.8+6285.99+57260+9805-F50</f>
        <v>262659.8</v>
      </c>
      <c r="G21" s="14" t="s">
        <v>419</v>
      </c>
      <c r="H21" s="11" t="s">
        <v>420</v>
      </c>
      <c r="I21" s="11" t="s">
        <v>341</v>
      </c>
      <c r="J21" s="11" t="s">
        <v>421</v>
      </c>
      <c r="K21" s="11" t="s">
        <v>422</v>
      </c>
      <c r="L21" s="11" t="s">
        <v>423</v>
      </c>
      <c r="M21" s="11" t="s">
        <v>424</v>
      </c>
      <c r="N21" s="11" t="s">
        <v>425</v>
      </c>
      <c r="O21" s="11" t="s">
        <v>426</v>
      </c>
    </row>
    <row r="22" ht="25" customHeight="1" spans="1:15">
      <c r="A22" s="11">
        <v>34</v>
      </c>
      <c r="B22" s="11">
        <f t="shared" si="1"/>
        <v>24</v>
      </c>
      <c r="C22" s="11" t="s">
        <v>44</v>
      </c>
      <c r="D22" s="15">
        <v>8188273.58</v>
      </c>
      <c r="E22" s="13">
        <f t="shared" si="0"/>
        <v>2802538.85</v>
      </c>
      <c r="F22" s="15">
        <f>1782083.82+3603650.91</f>
        <v>5385734.73</v>
      </c>
      <c r="G22" s="11"/>
      <c r="H22" s="11" t="s">
        <v>47</v>
      </c>
      <c r="I22" s="11" t="s">
        <v>341</v>
      </c>
      <c r="J22" s="11" t="s">
        <v>427</v>
      </c>
      <c r="K22" s="11">
        <v>1</v>
      </c>
      <c r="L22" s="11" t="s">
        <v>347</v>
      </c>
      <c r="M22" s="11">
        <v>44483</v>
      </c>
      <c r="N22" s="27">
        <v>44616</v>
      </c>
      <c r="O22" s="11" t="s">
        <v>428</v>
      </c>
    </row>
    <row r="23" ht="25" customHeight="1" spans="1:15">
      <c r="A23" s="11">
        <v>35</v>
      </c>
      <c r="B23" s="11">
        <f t="shared" si="1"/>
        <v>25</v>
      </c>
      <c r="C23" s="11" t="s">
        <v>44</v>
      </c>
      <c r="D23" s="12">
        <v>7712928.17</v>
      </c>
      <c r="E23" s="13">
        <f t="shared" si="0"/>
        <v>3306863.98</v>
      </c>
      <c r="F23" s="12">
        <f>2329180.47+2076883.72</f>
        <v>4406064.19</v>
      </c>
      <c r="G23" s="11"/>
      <c r="H23" s="11" t="s">
        <v>45</v>
      </c>
      <c r="I23" s="11" t="s">
        <v>341</v>
      </c>
      <c r="J23" s="11" t="s">
        <v>429</v>
      </c>
      <c r="K23" s="11">
        <v>1</v>
      </c>
      <c r="L23" s="11" t="s">
        <v>347</v>
      </c>
      <c r="M23" s="11">
        <v>44384</v>
      </c>
      <c r="N23" s="27">
        <v>44616</v>
      </c>
      <c r="O23" s="11" t="s">
        <v>430</v>
      </c>
    </row>
    <row r="24" ht="25" customHeight="1" spans="1:15">
      <c r="A24" s="11">
        <v>36</v>
      </c>
      <c r="B24" s="11">
        <f t="shared" si="1"/>
        <v>26</v>
      </c>
      <c r="C24" s="11" t="s">
        <v>118</v>
      </c>
      <c r="D24" s="12">
        <v>512232.15</v>
      </c>
      <c r="E24" s="13">
        <f t="shared" si="0"/>
        <v>220715.13</v>
      </c>
      <c r="F24" s="12">
        <v>291517.02</v>
      </c>
      <c r="G24" s="11"/>
      <c r="H24" s="11" t="s">
        <v>431</v>
      </c>
      <c r="I24" s="11" t="s">
        <v>341</v>
      </c>
      <c r="J24" s="11" t="s">
        <v>431</v>
      </c>
      <c r="K24" s="11">
        <v>1</v>
      </c>
      <c r="L24" s="11" t="s">
        <v>347</v>
      </c>
      <c r="M24" s="11">
        <v>43861</v>
      </c>
      <c r="N24" s="27">
        <v>44582</v>
      </c>
      <c r="O24" s="11" t="s">
        <v>432</v>
      </c>
    </row>
    <row r="25" ht="25" customHeight="1" spans="1:15">
      <c r="A25" s="11">
        <v>37</v>
      </c>
      <c r="B25" s="11">
        <f t="shared" si="1"/>
        <v>27</v>
      </c>
      <c r="C25" s="11" t="s">
        <v>118</v>
      </c>
      <c r="D25" s="12">
        <v>68250.93</v>
      </c>
      <c r="E25" s="13">
        <f t="shared" si="0"/>
        <v>25372.94</v>
      </c>
      <c r="F25" s="12">
        <v>42877.99</v>
      </c>
      <c r="G25" s="11"/>
      <c r="H25" s="11" t="s">
        <v>433</v>
      </c>
      <c r="I25" s="11" t="s">
        <v>341</v>
      </c>
      <c r="J25" s="11" t="s">
        <v>433</v>
      </c>
      <c r="K25" s="11">
        <v>1</v>
      </c>
      <c r="L25" s="11" t="s">
        <v>347</v>
      </c>
      <c r="M25" s="11">
        <v>43889</v>
      </c>
      <c r="N25" s="27">
        <v>44582</v>
      </c>
      <c r="O25" s="11" t="s">
        <v>432</v>
      </c>
    </row>
    <row r="26" ht="25" customHeight="1" spans="1:15">
      <c r="A26" s="11">
        <v>38</v>
      </c>
      <c r="B26" s="11">
        <f t="shared" si="1"/>
        <v>28</v>
      </c>
      <c r="C26" s="11" t="s">
        <v>118</v>
      </c>
      <c r="D26" s="12">
        <v>59776.28</v>
      </c>
      <c r="E26" s="13">
        <f t="shared" si="0"/>
        <v>19185.22</v>
      </c>
      <c r="F26" s="12">
        <v>40591.06</v>
      </c>
      <c r="G26" s="11"/>
      <c r="H26" s="11" t="s">
        <v>434</v>
      </c>
      <c r="I26" s="11" t="s">
        <v>341</v>
      </c>
      <c r="J26" s="11" t="s">
        <v>435</v>
      </c>
      <c r="K26" s="11">
        <v>1</v>
      </c>
      <c r="L26" s="11" t="s">
        <v>347</v>
      </c>
      <c r="M26" s="11">
        <v>43861</v>
      </c>
      <c r="N26" s="27">
        <v>44582</v>
      </c>
      <c r="O26" s="11" t="s">
        <v>432</v>
      </c>
    </row>
    <row r="27" ht="25" customHeight="1" spans="1:15">
      <c r="A27" s="11">
        <v>39</v>
      </c>
      <c r="B27" s="11">
        <f t="shared" si="1"/>
        <v>29</v>
      </c>
      <c r="C27" s="11" t="s">
        <v>118</v>
      </c>
      <c r="D27" s="12">
        <v>54015.17</v>
      </c>
      <c r="E27" s="13">
        <f t="shared" si="0"/>
        <v>18283.57</v>
      </c>
      <c r="F27" s="12">
        <v>35731.6</v>
      </c>
      <c r="G27" s="11"/>
      <c r="H27" s="11" t="s">
        <v>436</v>
      </c>
      <c r="I27" s="11" t="s">
        <v>341</v>
      </c>
      <c r="J27" s="11" t="s">
        <v>435</v>
      </c>
      <c r="K27" s="11">
        <v>1</v>
      </c>
      <c r="L27" s="11" t="s">
        <v>347</v>
      </c>
      <c r="M27" s="11">
        <v>43861</v>
      </c>
      <c r="N27" s="27">
        <v>44582</v>
      </c>
      <c r="O27" s="11" t="s">
        <v>432</v>
      </c>
    </row>
    <row r="28" ht="25" customHeight="1" spans="1:15">
      <c r="A28" s="11">
        <v>44</v>
      </c>
      <c r="B28" s="11">
        <f t="shared" si="1"/>
        <v>30</v>
      </c>
      <c r="C28" s="11" t="s">
        <v>88</v>
      </c>
      <c r="D28" s="12">
        <v>739459.48</v>
      </c>
      <c r="E28" s="13">
        <f t="shared" si="0"/>
        <v>703459.48</v>
      </c>
      <c r="F28" s="12">
        <v>36000</v>
      </c>
      <c r="G28" s="11"/>
      <c r="H28" s="11" t="s">
        <v>437</v>
      </c>
      <c r="I28" s="11" t="s">
        <v>341</v>
      </c>
      <c r="J28" s="11" t="s">
        <v>438</v>
      </c>
      <c r="K28" s="11">
        <v>1</v>
      </c>
      <c r="L28" s="11" t="s">
        <v>347</v>
      </c>
      <c r="M28" s="11" t="s">
        <v>439</v>
      </c>
      <c r="N28" s="11" t="s">
        <v>440</v>
      </c>
      <c r="O28" s="11" t="s">
        <v>441</v>
      </c>
    </row>
    <row r="29" ht="25" customHeight="1" spans="1:15">
      <c r="A29" s="11">
        <v>45</v>
      </c>
      <c r="B29" s="11">
        <f t="shared" si="1"/>
        <v>31</v>
      </c>
      <c r="C29" s="11" t="s">
        <v>85</v>
      </c>
      <c r="D29" s="12">
        <v>1229983.81</v>
      </c>
      <c r="E29" s="13">
        <f t="shared" si="0"/>
        <v>792579.34</v>
      </c>
      <c r="F29" s="12">
        <v>437404.47</v>
      </c>
      <c r="G29" s="11"/>
      <c r="H29" s="11" t="s">
        <v>442</v>
      </c>
      <c r="I29" s="11" t="s">
        <v>341</v>
      </c>
      <c r="J29" s="11" t="s">
        <v>443</v>
      </c>
      <c r="K29" s="11">
        <v>1</v>
      </c>
      <c r="L29" s="11" t="s">
        <v>347</v>
      </c>
      <c r="M29" s="11" t="s">
        <v>444</v>
      </c>
      <c r="N29" s="11" t="s">
        <v>445</v>
      </c>
      <c r="O29" s="11" t="s">
        <v>446</v>
      </c>
    </row>
    <row r="30" ht="25" customHeight="1" spans="1:15">
      <c r="A30" s="11">
        <v>47</v>
      </c>
      <c r="B30" s="11">
        <f>B55+1</f>
        <v>33</v>
      </c>
      <c r="C30" s="11" t="s">
        <v>447</v>
      </c>
      <c r="D30" s="12">
        <v>12647693.28</v>
      </c>
      <c r="E30" s="13">
        <f t="shared" si="0"/>
        <v>0</v>
      </c>
      <c r="F30" s="12">
        <v>12647693.28</v>
      </c>
      <c r="G30" s="14" t="s">
        <v>448</v>
      </c>
      <c r="H30" s="11" t="s">
        <v>449</v>
      </c>
      <c r="I30" s="11" t="s">
        <v>341</v>
      </c>
      <c r="J30" s="11" t="s">
        <v>450</v>
      </c>
      <c r="K30" s="11">
        <v>4</v>
      </c>
      <c r="L30" s="11" t="s">
        <v>347</v>
      </c>
      <c r="M30" s="11" t="s">
        <v>451</v>
      </c>
      <c r="N30" s="11" t="s">
        <v>440</v>
      </c>
      <c r="O30" s="11" t="s">
        <v>452</v>
      </c>
    </row>
    <row r="31" ht="25" customHeight="1" spans="1:15">
      <c r="A31" s="11">
        <v>48</v>
      </c>
      <c r="B31" s="11">
        <f t="shared" si="1"/>
        <v>34</v>
      </c>
      <c r="C31" s="11" t="s">
        <v>97</v>
      </c>
      <c r="D31" s="12">
        <v>459059.27</v>
      </c>
      <c r="E31" s="13">
        <f t="shared" si="0"/>
        <v>407380.02</v>
      </c>
      <c r="F31" s="12">
        <v>51679.25</v>
      </c>
      <c r="G31" s="11"/>
      <c r="H31" s="11" t="s">
        <v>453</v>
      </c>
      <c r="I31" s="11" t="s">
        <v>341</v>
      </c>
      <c r="J31" s="11" t="s">
        <v>453</v>
      </c>
      <c r="K31" s="11">
        <v>1</v>
      </c>
      <c r="L31" s="11" t="s">
        <v>347</v>
      </c>
      <c r="M31" s="11" t="s">
        <v>454</v>
      </c>
      <c r="N31" s="11" t="s">
        <v>455</v>
      </c>
      <c r="O31" s="11" t="s">
        <v>456</v>
      </c>
    </row>
    <row r="32" ht="25" customHeight="1" spans="1:15">
      <c r="A32" s="11">
        <v>49</v>
      </c>
      <c r="B32" s="11">
        <f t="shared" si="1"/>
        <v>35</v>
      </c>
      <c r="C32" s="11" t="s">
        <v>103</v>
      </c>
      <c r="D32" s="12">
        <v>504561.63</v>
      </c>
      <c r="E32" s="13">
        <f t="shared" si="0"/>
        <v>333273.82</v>
      </c>
      <c r="F32" s="12">
        <f>121911.14+49376.67</f>
        <v>171287.81</v>
      </c>
      <c r="G32" s="11"/>
      <c r="H32" s="11" t="s">
        <v>104</v>
      </c>
      <c r="I32" s="11" t="s">
        <v>341</v>
      </c>
      <c r="J32" s="11" t="s">
        <v>457</v>
      </c>
      <c r="K32" s="11">
        <v>1</v>
      </c>
      <c r="L32" s="11" t="s">
        <v>347</v>
      </c>
      <c r="M32" s="11" t="s">
        <v>458</v>
      </c>
      <c r="N32" s="11" t="s">
        <v>459</v>
      </c>
      <c r="O32" s="11" t="s">
        <v>441</v>
      </c>
    </row>
    <row r="33" ht="25" customHeight="1" spans="1:15">
      <c r="A33" s="11">
        <v>50</v>
      </c>
      <c r="B33" s="11">
        <f t="shared" si="1"/>
        <v>36</v>
      </c>
      <c r="C33" s="11" t="s">
        <v>74</v>
      </c>
      <c r="D33" s="12">
        <v>1411661.28</v>
      </c>
      <c r="E33" s="13">
        <f t="shared" si="0"/>
        <v>1315998.15</v>
      </c>
      <c r="F33" s="12">
        <v>95663.13</v>
      </c>
      <c r="G33" s="11"/>
      <c r="H33" s="11" t="s">
        <v>460</v>
      </c>
      <c r="I33" s="11" t="s">
        <v>341</v>
      </c>
      <c r="J33" s="11" t="s">
        <v>461</v>
      </c>
      <c r="K33" s="11">
        <v>1</v>
      </c>
      <c r="L33" s="11" t="s">
        <v>347</v>
      </c>
      <c r="M33" s="11" t="s">
        <v>462</v>
      </c>
      <c r="N33" s="11" t="s">
        <v>463</v>
      </c>
      <c r="O33" s="11" t="s">
        <v>464</v>
      </c>
    </row>
    <row r="34" ht="25" customHeight="1" spans="1:15">
      <c r="A34" s="11">
        <v>51</v>
      </c>
      <c r="B34" s="11">
        <f t="shared" si="1"/>
        <v>37</v>
      </c>
      <c r="C34" s="11" t="s">
        <v>74</v>
      </c>
      <c r="D34" s="12">
        <v>2437401.58</v>
      </c>
      <c r="E34" s="13">
        <f t="shared" si="0"/>
        <v>1953834.93</v>
      </c>
      <c r="F34" s="12">
        <v>483566.65</v>
      </c>
      <c r="G34" s="11"/>
      <c r="H34" s="11" t="s">
        <v>465</v>
      </c>
      <c r="I34" s="11" t="s">
        <v>341</v>
      </c>
      <c r="J34" s="11" t="s">
        <v>466</v>
      </c>
      <c r="K34" s="11">
        <v>1</v>
      </c>
      <c r="L34" s="11" t="s">
        <v>347</v>
      </c>
      <c r="M34" s="11" t="s">
        <v>467</v>
      </c>
      <c r="N34" s="11" t="s">
        <v>463</v>
      </c>
      <c r="O34" s="11" t="s">
        <v>356</v>
      </c>
    </row>
    <row r="35" ht="25" customHeight="1" spans="1:15">
      <c r="A35" s="11">
        <v>52</v>
      </c>
      <c r="B35" s="11">
        <f t="shared" si="1"/>
        <v>38</v>
      </c>
      <c r="C35" s="11" t="s">
        <v>41</v>
      </c>
      <c r="D35" s="12">
        <v>822047.59</v>
      </c>
      <c r="E35" s="13">
        <f t="shared" si="0"/>
        <v>302756.36</v>
      </c>
      <c r="F35" s="12">
        <f>399797.27+119493.96</f>
        <v>519291.23</v>
      </c>
      <c r="G35" s="11"/>
      <c r="H35" s="11" t="s">
        <v>468</v>
      </c>
      <c r="I35" s="11" t="s">
        <v>341</v>
      </c>
      <c r="J35" s="11" t="s">
        <v>469</v>
      </c>
      <c r="K35" s="11">
        <v>1</v>
      </c>
      <c r="L35" s="11" t="s">
        <v>347</v>
      </c>
      <c r="M35" s="11" t="s">
        <v>470</v>
      </c>
      <c r="N35" s="11" t="s">
        <v>471</v>
      </c>
      <c r="O35" s="11" t="s">
        <v>472</v>
      </c>
    </row>
    <row r="36" ht="25" customHeight="1" spans="1:15">
      <c r="A36" s="11">
        <v>53</v>
      </c>
      <c r="B36" s="11">
        <f t="shared" si="1"/>
        <v>39</v>
      </c>
      <c r="C36" s="11" t="s">
        <v>41</v>
      </c>
      <c r="D36" s="12">
        <v>5040235.45</v>
      </c>
      <c r="E36" s="13">
        <f t="shared" si="0"/>
        <v>4838305.46</v>
      </c>
      <c r="F36" s="12">
        <f>32641.51+169288.48</f>
        <v>201929.99</v>
      </c>
      <c r="G36" s="11"/>
      <c r="H36" s="11" t="s">
        <v>42</v>
      </c>
      <c r="I36" s="11" t="s">
        <v>341</v>
      </c>
      <c r="J36" s="11" t="s">
        <v>473</v>
      </c>
      <c r="K36" s="11">
        <v>1</v>
      </c>
      <c r="L36" s="11" t="s">
        <v>474</v>
      </c>
      <c r="M36" s="11" t="s">
        <v>475</v>
      </c>
      <c r="N36" s="11" t="s">
        <v>476</v>
      </c>
      <c r="O36" s="11" t="s">
        <v>477</v>
      </c>
    </row>
    <row r="37" ht="25" customHeight="1" spans="1:15">
      <c r="A37" s="11">
        <v>54</v>
      </c>
      <c r="B37" s="11">
        <f t="shared" si="1"/>
        <v>40</v>
      </c>
      <c r="C37" s="11" t="s">
        <v>94</v>
      </c>
      <c r="D37" s="12">
        <v>680963.11</v>
      </c>
      <c r="E37" s="13">
        <f t="shared" si="0"/>
        <v>512516.98</v>
      </c>
      <c r="F37" s="12">
        <v>168446.13</v>
      </c>
      <c r="G37" s="11"/>
      <c r="H37" s="11" t="s">
        <v>95</v>
      </c>
      <c r="I37" s="11" t="s">
        <v>341</v>
      </c>
      <c r="J37" s="11" t="s">
        <v>478</v>
      </c>
      <c r="K37" s="11">
        <v>1</v>
      </c>
      <c r="L37" s="11" t="s">
        <v>347</v>
      </c>
      <c r="M37" s="11" t="s">
        <v>479</v>
      </c>
      <c r="N37" s="11" t="s">
        <v>480</v>
      </c>
      <c r="O37" s="11" t="s">
        <v>481</v>
      </c>
    </row>
    <row r="38" ht="25" customHeight="1" spans="1:15">
      <c r="A38" s="11">
        <v>55</v>
      </c>
      <c r="B38" s="11">
        <f t="shared" si="1"/>
        <v>41</v>
      </c>
      <c r="C38" s="11" t="s">
        <v>482</v>
      </c>
      <c r="D38" s="12">
        <v>5018214.04</v>
      </c>
      <c r="E38" s="13">
        <f t="shared" si="0"/>
        <v>68460</v>
      </c>
      <c r="F38" s="12">
        <v>4949754.04</v>
      </c>
      <c r="G38" s="11"/>
      <c r="H38" s="11" t="s">
        <v>116</v>
      </c>
      <c r="I38" s="11" t="s">
        <v>341</v>
      </c>
      <c r="J38" s="11" t="s">
        <v>483</v>
      </c>
      <c r="K38" s="11">
        <v>1</v>
      </c>
      <c r="L38" s="11" t="s">
        <v>347</v>
      </c>
      <c r="M38" s="11" t="s">
        <v>484</v>
      </c>
      <c r="N38" s="11" t="s">
        <v>485</v>
      </c>
      <c r="O38" s="11" t="s">
        <v>486</v>
      </c>
    </row>
    <row r="39" ht="25" customHeight="1" spans="1:15">
      <c r="A39" s="11">
        <v>58</v>
      </c>
      <c r="B39" s="11">
        <f>B52+1</f>
        <v>44</v>
      </c>
      <c r="C39" s="11" t="s">
        <v>55</v>
      </c>
      <c r="D39" s="12">
        <v>1813623.04</v>
      </c>
      <c r="E39" s="13">
        <f t="shared" si="0"/>
        <v>1568221.1</v>
      </c>
      <c r="F39" s="12">
        <f>43500+201901.94</f>
        <v>245401.94</v>
      </c>
      <c r="G39" s="14" t="s">
        <v>487</v>
      </c>
      <c r="H39" s="11" t="s">
        <v>56</v>
      </c>
      <c r="I39" s="11" t="s">
        <v>341</v>
      </c>
      <c r="J39" s="11" t="s">
        <v>488</v>
      </c>
      <c r="K39" s="11">
        <v>2</v>
      </c>
      <c r="L39" s="11" t="s">
        <v>347</v>
      </c>
      <c r="M39" s="11" t="s">
        <v>489</v>
      </c>
      <c r="N39" s="11" t="s">
        <v>490</v>
      </c>
      <c r="O39" s="11" t="s">
        <v>491</v>
      </c>
    </row>
    <row r="40" ht="25" customHeight="1" spans="1:15">
      <c r="A40" s="11">
        <v>59</v>
      </c>
      <c r="B40" s="11">
        <f t="shared" si="1"/>
        <v>45</v>
      </c>
      <c r="C40" s="11" t="s">
        <v>91</v>
      </c>
      <c r="D40" s="12">
        <v>681148.92</v>
      </c>
      <c r="E40" s="13">
        <f t="shared" si="0"/>
        <v>630452.05</v>
      </c>
      <c r="F40" s="12">
        <f>50021.21+675.66</f>
        <v>50696.87</v>
      </c>
      <c r="G40" s="14" t="s">
        <v>487</v>
      </c>
      <c r="H40" s="11" t="s">
        <v>92</v>
      </c>
      <c r="I40" s="11" t="s">
        <v>341</v>
      </c>
      <c r="J40" s="11" t="s">
        <v>492</v>
      </c>
      <c r="K40" s="11">
        <v>2</v>
      </c>
      <c r="L40" s="11" t="s">
        <v>347</v>
      </c>
      <c r="M40" s="11" t="s">
        <v>493</v>
      </c>
      <c r="N40" s="11" t="s">
        <v>494</v>
      </c>
      <c r="O40" s="11" t="s">
        <v>495</v>
      </c>
    </row>
    <row r="41" ht="25" customHeight="1" spans="1:15">
      <c r="A41" s="11"/>
      <c r="B41" s="16" t="s">
        <v>496</v>
      </c>
      <c r="C41" s="17"/>
      <c r="D41" s="12">
        <f>SUM(D5:D40)</f>
        <v>81123873.73</v>
      </c>
      <c r="E41" s="12">
        <f t="shared" ref="E41:F41" si="2">SUM(E5:E40)</f>
        <v>42259960.87</v>
      </c>
      <c r="F41" s="12">
        <f t="shared" si="2"/>
        <v>38863912.86</v>
      </c>
      <c r="G41" s="14"/>
      <c r="H41" s="18"/>
      <c r="I41" s="18"/>
      <c r="J41" s="18"/>
      <c r="K41" s="18"/>
      <c r="L41" s="18"/>
      <c r="M41" s="18"/>
      <c r="N41" s="18"/>
      <c r="O41" s="18"/>
    </row>
    <row r="42" ht="25" customHeight="1" spans="1:15">
      <c r="A42" s="11"/>
      <c r="B42" s="19" t="s">
        <v>497</v>
      </c>
      <c r="C42" s="20"/>
      <c r="D42" s="12"/>
      <c r="E42" s="13"/>
      <c r="F42" s="12"/>
      <c r="G42" s="14"/>
      <c r="H42" s="18"/>
      <c r="I42" s="18"/>
      <c r="J42" s="18"/>
      <c r="K42" s="18"/>
      <c r="L42" s="18"/>
      <c r="M42" s="18"/>
      <c r="N42" s="18"/>
      <c r="O42" s="18"/>
    </row>
    <row r="43" ht="25" customHeight="1" spans="1:15">
      <c r="A43" s="11">
        <v>9</v>
      </c>
      <c r="B43" s="11">
        <f>B6+1</f>
        <v>3</v>
      </c>
      <c r="C43" s="11" t="s">
        <v>135</v>
      </c>
      <c r="D43" s="12">
        <v>1625511.77</v>
      </c>
      <c r="E43" s="13">
        <f t="shared" ref="E43:E52" si="3">D43-F43</f>
        <v>1155810.03</v>
      </c>
      <c r="F43" s="12">
        <f>377055.37+82566.37+10080</f>
        <v>469701.74</v>
      </c>
      <c r="G43" s="11" t="s">
        <v>498</v>
      </c>
      <c r="H43" s="11" t="s">
        <v>499</v>
      </c>
      <c r="I43" s="11" t="s">
        <v>341</v>
      </c>
      <c r="J43" s="11" t="s">
        <v>500</v>
      </c>
      <c r="K43" s="11">
        <v>1</v>
      </c>
      <c r="L43" s="11" t="s">
        <v>501</v>
      </c>
      <c r="M43" s="11" t="s">
        <v>502</v>
      </c>
      <c r="N43" s="11" t="s">
        <v>503</v>
      </c>
      <c r="O43" s="11" t="s">
        <v>374</v>
      </c>
    </row>
    <row r="44" ht="25" customHeight="1" spans="1:15">
      <c r="A44" s="11">
        <v>10</v>
      </c>
      <c r="B44" s="11">
        <f>B43+1</f>
        <v>4</v>
      </c>
      <c r="C44" s="11" t="s">
        <v>135</v>
      </c>
      <c r="D44" s="12">
        <v>1624928.37</v>
      </c>
      <c r="E44" s="13">
        <f t="shared" si="3"/>
        <v>548399.82</v>
      </c>
      <c r="F44" s="12">
        <f>1071174.73+5353.82</f>
        <v>1076528.55</v>
      </c>
      <c r="G44" s="11" t="s">
        <v>504</v>
      </c>
      <c r="H44" s="11" t="s">
        <v>505</v>
      </c>
      <c r="I44" s="11" t="s">
        <v>341</v>
      </c>
      <c r="J44" s="11" t="s">
        <v>506</v>
      </c>
      <c r="K44" s="11">
        <v>1</v>
      </c>
      <c r="L44" s="11" t="s">
        <v>507</v>
      </c>
      <c r="M44" s="11" t="s">
        <v>508</v>
      </c>
      <c r="N44" s="11" t="s">
        <v>503</v>
      </c>
      <c r="O44" s="11" t="s">
        <v>374</v>
      </c>
    </row>
    <row r="45" ht="25" customHeight="1" spans="1:15">
      <c r="A45" s="11">
        <v>12</v>
      </c>
      <c r="B45" s="11">
        <v>6</v>
      </c>
      <c r="C45" s="11" t="s">
        <v>357</v>
      </c>
      <c r="D45" s="12">
        <v>809524.72</v>
      </c>
      <c r="E45" s="13">
        <f t="shared" si="3"/>
        <v>763024.72</v>
      </c>
      <c r="F45" s="12">
        <f>46500</f>
        <v>46500</v>
      </c>
      <c r="G45" s="11" t="s">
        <v>509</v>
      </c>
      <c r="H45" s="11"/>
      <c r="I45" s="11"/>
      <c r="J45" s="11"/>
      <c r="K45" s="11"/>
      <c r="L45" s="11"/>
      <c r="M45" s="11"/>
      <c r="N45" s="11"/>
      <c r="O45" s="11"/>
    </row>
    <row r="46" ht="25" customHeight="1" spans="1:15">
      <c r="A46" s="11">
        <v>13</v>
      </c>
      <c r="B46" s="11">
        <f>B8+1</f>
        <v>7</v>
      </c>
      <c r="C46" s="11" t="s">
        <v>132</v>
      </c>
      <c r="D46" s="12">
        <v>733956.64</v>
      </c>
      <c r="E46" s="13">
        <f t="shared" si="3"/>
        <v>733956.64</v>
      </c>
      <c r="F46" s="12"/>
      <c r="G46" s="11" t="s">
        <v>510</v>
      </c>
      <c r="H46" s="11" t="s">
        <v>133</v>
      </c>
      <c r="I46" s="11" t="s">
        <v>341</v>
      </c>
      <c r="J46" s="11" t="s">
        <v>511</v>
      </c>
      <c r="K46" s="11">
        <v>18</v>
      </c>
      <c r="L46" s="11" t="s">
        <v>512</v>
      </c>
      <c r="M46" s="11" t="s">
        <v>513</v>
      </c>
      <c r="N46" s="11" t="s">
        <v>514</v>
      </c>
      <c r="O46" s="11" t="s">
        <v>515</v>
      </c>
    </row>
    <row r="47" ht="25" customHeight="1" spans="1:15">
      <c r="A47" s="11">
        <v>15</v>
      </c>
      <c r="B47" s="11">
        <f>B9+1</f>
        <v>9</v>
      </c>
      <c r="C47" s="11" t="s">
        <v>124</v>
      </c>
      <c r="D47" s="12">
        <v>2301739.26</v>
      </c>
      <c r="E47" s="13">
        <f t="shared" si="3"/>
        <v>2301739.26</v>
      </c>
      <c r="F47" s="12"/>
      <c r="G47" s="11" t="s">
        <v>516</v>
      </c>
      <c r="H47" s="11" t="s">
        <v>517</v>
      </c>
      <c r="I47" s="11" t="s">
        <v>341</v>
      </c>
      <c r="J47" s="11" t="s">
        <v>518</v>
      </c>
      <c r="K47" s="11">
        <v>1</v>
      </c>
      <c r="L47" s="11" t="s">
        <v>512</v>
      </c>
      <c r="M47" s="11" t="s">
        <v>519</v>
      </c>
      <c r="N47" s="11" t="s">
        <v>390</v>
      </c>
      <c r="O47" s="11" t="s">
        <v>432</v>
      </c>
    </row>
    <row r="48" ht="25" customHeight="1" spans="1:15">
      <c r="A48" s="11">
        <v>16</v>
      </c>
      <c r="B48" s="11">
        <f>B47+1</f>
        <v>10</v>
      </c>
      <c r="C48" s="11" t="s">
        <v>124</v>
      </c>
      <c r="D48" s="12">
        <v>1841227.84</v>
      </c>
      <c r="E48" s="13">
        <f t="shared" si="3"/>
        <v>1841227.84</v>
      </c>
      <c r="F48" s="12"/>
      <c r="G48" s="11" t="s">
        <v>516</v>
      </c>
      <c r="H48" s="11" t="s">
        <v>520</v>
      </c>
      <c r="I48" s="11" t="s">
        <v>341</v>
      </c>
      <c r="J48" s="11" t="s">
        <v>521</v>
      </c>
      <c r="K48" s="11">
        <v>1</v>
      </c>
      <c r="L48" s="11" t="s">
        <v>512</v>
      </c>
      <c r="M48" s="11" t="s">
        <v>522</v>
      </c>
      <c r="N48" s="11" t="s">
        <v>390</v>
      </c>
      <c r="O48" s="11" t="s">
        <v>432</v>
      </c>
    </row>
    <row r="49" ht="25" customHeight="1" spans="1:15">
      <c r="A49" s="11">
        <v>17</v>
      </c>
      <c r="B49" s="11">
        <f>B48+1</f>
        <v>11</v>
      </c>
      <c r="C49" s="11" t="s">
        <v>129</v>
      </c>
      <c r="D49" s="12">
        <v>7279706.83</v>
      </c>
      <c r="E49" s="13">
        <f t="shared" si="3"/>
        <v>3563816.04</v>
      </c>
      <c r="F49" s="12">
        <f>3474381.36+150000+91509.43</f>
        <v>3715890.79</v>
      </c>
      <c r="G49" s="11" t="s">
        <v>516</v>
      </c>
      <c r="H49" s="11" t="s">
        <v>130</v>
      </c>
      <c r="I49" s="11" t="s">
        <v>341</v>
      </c>
      <c r="J49" s="11" t="s">
        <v>523</v>
      </c>
      <c r="K49" s="11">
        <v>1</v>
      </c>
      <c r="L49" s="11" t="s">
        <v>512</v>
      </c>
      <c r="M49" s="11" t="s">
        <v>524</v>
      </c>
      <c r="N49" s="11" t="s">
        <v>425</v>
      </c>
      <c r="O49" s="11" t="s">
        <v>525</v>
      </c>
    </row>
    <row r="50" ht="25" customHeight="1" spans="1:15">
      <c r="A50" s="11">
        <v>29</v>
      </c>
      <c r="B50" s="11">
        <v>23</v>
      </c>
      <c r="C50" s="11" t="s">
        <v>418</v>
      </c>
      <c r="D50" s="12">
        <v>242374.62</v>
      </c>
      <c r="E50" s="13">
        <f t="shared" si="3"/>
        <v>234518.03</v>
      </c>
      <c r="F50" s="12">
        <v>7856.59</v>
      </c>
      <c r="G50" s="14" t="s">
        <v>509</v>
      </c>
      <c r="H50" s="11"/>
      <c r="I50" s="11"/>
      <c r="J50" s="11"/>
      <c r="K50" s="11"/>
      <c r="L50" s="11"/>
      <c r="M50" s="11"/>
      <c r="N50" s="11"/>
      <c r="O50" s="11"/>
    </row>
    <row r="51" ht="25" customHeight="1" spans="1:15">
      <c r="A51" s="11">
        <v>56</v>
      </c>
      <c r="B51" s="11">
        <f>B38+1</f>
        <v>42</v>
      </c>
      <c r="C51" s="11" t="s">
        <v>140</v>
      </c>
      <c r="D51" s="12">
        <v>871962.36</v>
      </c>
      <c r="E51" s="13">
        <f t="shared" si="3"/>
        <v>846712.35</v>
      </c>
      <c r="F51" s="12">
        <v>25250.01</v>
      </c>
      <c r="G51" s="14" t="s">
        <v>526</v>
      </c>
      <c r="H51" s="11" t="s">
        <v>141</v>
      </c>
      <c r="I51" s="11" t="s">
        <v>341</v>
      </c>
      <c r="J51" s="11" t="s">
        <v>527</v>
      </c>
      <c r="K51" s="11">
        <v>3</v>
      </c>
      <c r="L51" s="11" t="s">
        <v>512</v>
      </c>
      <c r="M51" s="11" t="s">
        <v>528</v>
      </c>
      <c r="N51" s="11" t="s">
        <v>529</v>
      </c>
      <c r="O51" s="11" t="s">
        <v>530</v>
      </c>
    </row>
    <row r="52" ht="25" customHeight="1" spans="1:15">
      <c r="A52" s="11">
        <v>57</v>
      </c>
      <c r="B52" s="11">
        <f>B51+1</f>
        <v>43</v>
      </c>
      <c r="C52" s="11" t="s">
        <v>531</v>
      </c>
      <c r="D52" s="12">
        <v>1923260.02</v>
      </c>
      <c r="E52" s="13">
        <f t="shared" si="3"/>
        <v>1631360.96</v>
      </c>
      <c r="F52" s="12">
        <f>277800+14099.06</f>
        <v>291899.06</v>
      </c>
      <c r="G52" s="14" t="s">
        <v>516</v>
      </c>
      <c r="H52" s="11" t="s">
        <v>532</v>
      </c>
      <c r="I52" s="11" t="s">
        <v>341</v>
      </c>
      <c r="J52" s="11" t="s">
        <v>533</v>
      </c>
      <c r="K52" s="11">
        <v>1</v>
      </c>
      <c r="L52" s="11" t="s">
        <v>512</v>
      </c>
      <c r="M52" s="11" t="s">
        <v>534</v>
      </c>
      <c r="N52" s="11" t="s">
        <v>535</v>
      </c>
      <c r="O52" s="11" t="s">
        <v>536</v>
      </c>
    </row>
    <row r="53" ht="25" customHeight="1" spans="1:15">
      <c r="A53" s="11"/>
      <c r="B53" s="16" t="s">
        <v>496</v>
      </c>
      <c r="C53" s="17"/>
      <c r="D53" s="12">
        <f>SUM(D43:D52)</f>
        <v>19254192.43</v>
      </c>
      <c r="E53" s="12">
        <f t="shared" ref="E53:F53" si="4">SUM(E43:E52)</f>
        <v>13620565.69</v>
      </c>
      <c r="F53" s="12">
        <f t="shared" si="4"/>
        <v>5633626.74</v>
      </c>
      <c r="G53" s="11"/>
      <c r="H53" s="21"/>
      <c r="I53" s="21"/>
      <c r="J53" s="21"/>
      <c r="K53" s="21"/>
      <c r="L53" s="21"/>
      <c r="M53" s="21"/>
      <c r="N53" s="21"/>
      <c r="O53" s="21"/>
    </row>
    <row r="54" ht="25" customHeight="1" spans="1:15">
      <c r="A54" s="11"/>
      <c r="B54" s="16" t="s">
        <v>537</v>
      </c>
      <c r="C54" s="17"/>
      <c r="D54" s="12"/>
      <c r="E54" s="13"/>
      <c r="F54" s="12"/>
      <c r="G54" s="14"/>
      <c r="H54" s="18"/>
      <c r="I54" s="18"/>
      <c r="J54" s="18"/>
      <c r="K54" s="18"/>
      <c r="L54" s="18"/>
      <c r="M54" s="18"/>
      <c r="N54" s="18"/>
      <c r="O54" s="18"/>
    </row>
    <row r="55" ht="25" customHeight="1" spans="1:15">
      <c r="A55" s="11">
        <v>46</v>
      </c>
      <c r="B55" s="11">
        <f>B29+1</f>
        <v>32</v>
      </c>
      <c r="C55" s="11" t="s">
        <v>121</v>
      </c>
      <c r="D55" s="12">
        <v>2874001.2</v>
      </c>
      <c r="E55" s="13">
        <f>D55-F55</f>
        <v>2817397.43</v>
      </c>
      <c r="F55" s="12">
        <v>56603.77</v>
      </c>
      <c r="G55" s="14" t="s">
        <v>538</v>
      </c>
      <c r="H55" s="11" t="s">
        <v>539</v>
      </c>
      <c r="I55" s="11" t="s">
        <v>341</v>
      </c>
      <c r="J55" s="11" t="s">
        <v>540</v>
      </c>
      <c r="K55" s="11">
        <v>3</v>
      </c>
      <c r="L55" s="11" t="s">
        <v>541</v>
      </c>
      <c r="M55" s="11" t="s">
        <v>542</v>
      </c>
      <c r="N55" s="11" t="s">
        <v>543</v>
      </c>
      <c r="O55" s="11" t="s">
        <v>544</v>
      </c>
    </row>
    <row r="56" spans="1:7">
      <c r="A56" s="22"/>
      <c r="B56" s="23" t="s">
        <v>496</v>
      </c>
      <c r="C56" s="24"/>
      <c r="D56" s="25">
        <f>SUM(D55)</f>
        <v>2874001.2</v>
      </c>
      <c r="E56" s="25">
        <f t="shared" ref="E56:F56" si="5">SUM(E55)</f>
        <v>2817397.43</v>
      </c>
      <c r="F56" s="25">
        <f t="shared" si="5"/>
        <v>56603.77</v>
      </c>
      <c r="G56" s="22"/>
    </row>
    <row r="57" ht="25" customHeight="1" spans="1:7">
      <c r="A57" s="23" t="s">
        <v>545</v>
      </c>
      <c r="B57" s="26"/>
      <c r="C57" s="24"/>
      <c r="D57" s="25">
        <f>D41+D53+D56</f>
        <v>103252067.36</v>
      </c>
      <c r="E57" s="25">
        <f t="shared" ref="E57:F57" si="6">E41+E53+E56</f>
        <v>58697923.99</v>
      </c>
      <c r="F57" s="25">
        <f t="shared" si="6"/>
        <v>44554143.37</v>
      </c>
      <c r="G57" s="22"/>
    </row>
    <row r="59" spans="5:5">
      <c r="E59" s="3"/>
    </row>
  </sheetData>
  <mergeCells count="8">
    <mergeCell ref="B2:G2"/>
    <mergeCell ref="B4:C4"/>
    <mergeCell ref="B41:C41"/>
    <mergeCell ref="B42:C42"/>
    <mergeCell ref="B53:C53"/>
    <mergeCell ref="B54:C54"/>
    <mergeCell ref="B56:C56"/>
    <mergeCell ref="A57:C5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Sheet2（原稿）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黄富书</dc:creator>
  <cp:lastModifiedBy>小陈</cp:lastModifiedBy>
  <dcterms:created xsi:type="dcterms:W3CDTF">2015-06-08T10:19:00Z</dcterms:created>
  <cp:lastPrinted>2022-08-24T06:27:00Z</cp:lastPrinted>
  <dcterms:modified xsi:type="dcterms:W3CDTF">2023-01-06T08:24:50Z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F873E00E33FF4E9D84409B4FC224AD1B</vt:lpwstr>
  </property>
  <property fmtid="{D5CDD505-2E9C-101B-9397-08002B2CF9AE}" pid="3" name="KSOProductBuildVer">
    <vt:lpwstr>2052-11.1.0.12980</vt:lpwstr>
  </property>
</Properties>
</file>