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990"/>
  </bookViews>
  <sheets>
    <sheet name="Sheet1" sheetId="1" r:id="rId1"/>
    <sheet name="Sheet2（原稿）" sheetId="2" state="hidden" r:id="rId2"/>
  </sheets>
  <definedNames>
    <definedName name="_xlnm._FilterDatabase" localSheetId="0" hidden="1">Sheet1!$A$1:$D$52</definedName>
  </definedNames>
  <calcPr calcId="144525"/>
</workbook>
</file>

<file path=xl/sharedStrings.xml><?xml version="1.0" encoding="utf-8"?>
<sst xmlns="http://schemas.openxmlformats.org/spreadsheetml/2006/main" count="544" uniqueCount="417">
  <si>
    <t>附件</t>
  </si>
  <si>
    <t>2022年药品和医疗器械市场准入专项资助项目（第三批）公示表</t>
  </si>
  <si>
    <t>序号</t>
  </si>
  <si>
    <t>申报单位名称</t>
  </si>
  <si>
    <t>项目名称</t>
  </si>
  <si>
    <t>项目产品/证书编号</t>
  </si>
  <si>
    <t>深圳市华药康明生物药业有限责任公司</t>
  </si>
  <si>
    <t>治疗癌症的新型溶瘤痘苗病毒注射液KM1研发</t>
  </si>
  <si>
    <t>KM1溶瘤痘苗病毒注射液（药物临床试验批准通知书CXSL2200292）</t>
  </si>
  <si>
    <t>骨圣元化机器人（深圳）有限公司</t>
  </si>
  <si>
    <t>膝关节置换手术导航定位系统市场准入专项扶持项目</t>
  </si>
  <si>
    <t>膝关节置换手术导航定位系统（国械注准20223010510）</t>
  </si>
  <si>
    <t>深圳市科奕顿生物医疗科技有限公司</t>
  </si>
  <si>
    <t>左心耳封堵器系统</t>
  </si>
  <si>
    <t>左心耳封堵器（国械注准20223130745）</t>
  </si>
  <si>
    <t>深圳英美达医疗技术有限公司</t>
  </si>
  <si>
    <t>内窥镜用超声诊断设备</t>
  </si>
  <si>
    <t>内窥镜用超声诊断设备（国械注准20213060608）</t>
  </si>
  <si>
    <t>深圳市诺然美泰科技股份有限公司</t>
  </si>
  <si>
    <t>呼吸机CriusV6医疗器械注册认证项目</t>
  </si>
  <si>
    <t>呼吸机（国械注准20223080760）</t>
  </si>
  <si>
    <t>麻醉机AtlasN7医疗器械注册认证项目</t>
  </si>
  <si>
    <t>麻醉机（国械注准20213080596）</t>
  </si>
  <si>
    <t>深圳市睿迪医疗器械有限公司</t>
  </si>
  <si>
    <t>数字化摄影X射线系统研发及产业化</t>
  </si>
  <si>
    <t>数字化摄影X射线系统（粤械注准20202061533）</t>
  </si>
  <si>
    <t>深圳市迈威生物科技有限公司</t>
  </si>
  <si>
    <t>高压造影注射器系统管路和高压造影注射器系统套件医疗器械注册认证项目</t>
  </si>
  <si>
    <t>高压造影注射器系统管路（国械注准20223060048）、高压造影注射器系统套件（国械注准20213061020）</t>
  </si>
  <si>
    <t>深圳市恒康泰医疗科技有限公司</t>
  </si>
  <si>
    <t>中医光子热垫式治疗仪</t>
  </si>
  <si>
    <t>热垫式治疗仪（粤械注准20212091897）</t>
  </si>
  <si>
    <t>深圳市盛康泰医疗器械有限公司</t>
  </si>
  <si>
    <t>盛康泰医疗器械市场准入项目</t>
  </si>
  <si>
    <t>盐水鼻腔喷雾器（粤械注准20222140472）、盐酸丁卡因肠镜润滑剂（国械注准20223060545）、盐酸丁卡因胃镜润滑剂（国械注准20223060551）</t>
  </si>
  <si>
    <t>深圳无微华斯生物科技有限公司</t>
  </si>
  <si>
    <t>心脑血管炎症高灵敏快速检测试剂盒市场推广与应用</t>
  </si>
  <si>
    <r>
      <rPr>
        <sz val="12"/>
        <color rgb="FF000000"/>
        <rFont val="仿宋_GB2312"/>
        <charset val="134"/>
      </rPr>
      <t>D-二聚体（D-Dimer）测定试剂盒（免疫荧光层析法）（粤械注准20212400541）、铁蛋白（Ferr）测定试剂盒（免疫荧光层析法）（粤械注准20212400800）、白介素-6（IL-6）测定试剂盒（免疫荧光层析法）（粤械注准20212400801）、脂蛋白磷脂酶A2（Lp-PLA2)测定试剂盒（免疫荧光层析法）（粤械注准20212400804）、C反应蛋白（CRP）/血清淀粉样蛋白A（SAA）测定试剂盒（免疫荧光层析法）（粤械注准20222400085）、全量程C反应蛋白测定试剂盒（免疫荧光层析法）（粤械注准20222400084）、中枢神经特异蛋白（S100</t>
    </r>
    <r>
      <rPr>
        <sz val="12"/>
        <color rgb="FF000000"/>
        <rFont val="Calibri"/>
        <charset val="134"/>
      </rPr>
      <t>β</t>
    </r>
    <r>
      <rPr>
        <sz val="12"/>
        <color rgb="FF000000"/>
        <rFont val="仿宋_GB2312"/>
        <charset val="134"/>
      </rPr>
      <t>）测定试剂盒（免疫荧光层析法）（粤械注准20222400870）</t>
    </r>
  </si>
  <si>
    <t>肾脏糖尿病高灵敏快速检测试剂盒市场推广与应用</t>
  </si>
  <si>
    <t>胱抑素C(Cys—C)测定试剂盒(免疫荧光层析法)（粤械注准20212400803）、中性粒细胞明胶酶相关脂质运载蛋白(NGAL)测定试剂盒(免疫荧光层析法)（粤械注准20212400802）糖化血红蛋白(HbA1c)测定试剂盒(免疫荧光层析法)（粤械注准20222400086）</t>
  </si>
  <si>
    <t>深圳市鹏瑞智能图像有限公司</t>
  </si>
  <si>
    <t>一次性使用电子上消化道内窥镜及图像处理器系统的研发</t>
  </si>
  <si>
    <t>电子内窥镜图像处理器（粤械注准20212061066）、一次性使用电子上消化道内窥镜（国械注准20213060913）</t>
  </si>
  <si>
    <t>深圳麦科田生命科学有限公司</t>
  </si>
  <si>
    <t>一次性使用气管插管、一次性使用加强型气管插管、一次性使用气管切开插管等产品国内医疗器械注册</t>
  </si>
  <si>
    <t>一次性使用气管插管（粤械注准20212081522）、一次性使用加强型气管插管（粤械注准20212081521）、一次性使用气管切开插管（粤械注准20222080020）</t>
  </si>
  <si>
    <t>深圳市泽辉医疗技术有限公司</t>
  </si>
  <si>
    <t>无创血流动动力检测系统医疗器械注册证市场准入</t>
  </si>
  <si>
    <t>无创血流动动力检测系统（粤械注准 20212071694）</t>
  </si>
  <si>
    <t>深圳市迈捷生命科学有限公司</t>
  </si>
  <si>
    <t>椎间融合器市场准入项目</t>
  </si>
  <si>
    <t>椎间融合器（粤械注准20223131203）</t>
  </si>
  <si>
    <t>深圳市瑞丽牙科技术有限公司</t>
  </si>
  <si>
    <t>瑞丽医疗器械产品国内市场准入项目</t>
  </si>
  <si>
    <t>定制化矫治器（粤械注准20202172175）、个性化基台及螺钉（国械注准20223170562）</t>
  </si>
  <si>
    <t>深圳市普锐医疗科技有限公司</t>
  </si>
  <si>
    <t>普锐医疗体温传感器、心电电极、体温探头等产品国内市场准入项目</t>
  </si>
  <si>
    <t>重复性使用心电电极（粤械注准20212071067）、一次性体温传感器（粤械注准20222070229）、重复性体温传感器（粤械注准20222070230）、一次性血氧探头（粤械注准20222070404）、重复性血氧探头（粤械注准20222070717）</t>
  </si>
  <si>
    <t>深圳市安健科技股份有限公司</t>
  </si>
  <si>
    <t>医用数字化X线摄影设备系列产品及关键零部件市场准入</t>
  </si>
  <si>
    <t>医用诊断X射线透视摄影系统（粤械注准20202061602）、数字化摄影X射线机（粤械注准20202062154）、数字化乳腺X射线机（粤械注准20212061727）、X射线平板探测器（粤械注准20202061518）、X射线高压发生器（粤械注准20212060741）、移动式C形臂X射线机（粤械注准20212060700）、便携式彩色多普勒超声诊断系统（粤械注准20202061961）</t>
  </si>
  <si>
    <t>深圳帧观德芯科技有限公司</t>
  </si>
  <si>
    <t>数字化乳腺X射线系统</t>
  </si>
  <si>
    <t>数字化乳腺X射线系统（粤械注准20202062036）</t>
  </si>
  <si>
    <t>牙科X射线机</t>
  </si>
  <si>
    <t>牙科X射线机（粤械注准20222061052）</t>
  </si>
  <si>
    <t>深圳华清心仪医疗电子有限公司</t>
  </si>
  <si>
    <t>医疗器械市场准入项目（数字心电图机、便携式多道心电图机）</t>
  </si>
  <si>
    <t>便携式多道心电图机(粤械注准20222070285)、数字心电图机(粤械注准20222070909)</t>
  </si>
  <si>
    <t>深圳市医百生物科技有限公司</t>
  </si>
  <si>
    <t>医百生物科技医疗器械产品国内市场准入项目</t>
  </si>
  <si>
    <t>远红外光谱治疗仪（粤械注准20212091686）、无创血流动力检测系统（粤械注准20212071800）、一次性使用脑电电极（粤械注准20212070040）、麻醉深度监护仪（国械注准20213071044）</t>
  </si>
  <si>
    <r>
      <rPr>
        <sz val="12"/>
        <rFont val="仿宋_GB2312"/>
        <charset val="134"/>
      </rPr>
      <t>深圳市奥</t>
    </r>
    <r>
      <rPr>
        <sz val="12"/>
        <rFont val="微软雅黑"/>
        <charset val="134"/>
      </rPr>
      <t>昇</t>
    </r>
    <r>
      <rPr>
        <sz val="12"/>
        <rFont val="仿宋_GB2312"/>
        <charset val="134"/>
      </rPr>
      <t>医疗科技有限责任公司</t>
    </r>
  </si>
  <si>
    <r>
      <rPr>
        <sz val="12"/>
        <color rgb="FF000000"/>
        <rFont val="仿宋_GB2312"/>
        <charset val="134"/>
      </rPr>
      <t>奥</t>
    </r>
    <r>
      <rPr>
        <sz val="12"/>
        <color rgb="FF000000"/>
        <rFont val="微软雅黑"/>
        <charset val="134"/>
      </rPr>
      <t>昇</t>
    </r>
    <r>
      <rPr>
        <sz val="12"/>
        <color rgb="FF000000"/>
        <rFont val="仿宋_GB2312"/>
        <charset val="134"/>
      </rPr>
      <t>彩色多普勒超声系统</t>
    </r>
  </si>
  <si>
    <t>彩色多普勒超声系统（粤械注准20212060678）</t>
  </si>
  <si>
    <t>深圳市安群生物工程有限公司</t>
  </si>
  <si>
    <t>体外诊断试剂研发及产业化</t>
  </si>
  <si>
    <t>胃泌素—17测定试剂盒(酶联免疫法)(粤械注准20212400598)、可溶性生长刺激表达基因2蛋白(ST2)测定试剂盒(酶联免疫法)（粤械注准20212400599）、阿尔茨海默相关神经丝蛋白(AD7C—NTP)测定试剂盒(荧光层析法)（粤械注准20212400562）、阿尔茨海默相关神经丝蛋白(AD7C—NTP)测定试剂盒(化学发光法)（粤械注准20212400561）、胸苷激酶1(TK1)测定试剂盒(化学发光法)（粤械注准20212400241）、磷酸化tau—181蛋白测定试剂盒(化学发光法)（粤械注准20212400237）、β淀粉样蛋白1—42(Aβ1—42)测定试剂盒(化学发光法)（粤械注准20212400023）</t>
  </si>
  <si>
    <t>深圳市倍康美医疗电子商务有限公司</t>
  </si>
  <si>
    <t>倍康美数字牙科医疗器械产品国内市场准入项目</t>
  </si>
  <si>
    <t>定制式固定义齿（粤械注准20202171627）；定制式正畸矫正器（粤械注准20222170367）；定制式牙科种植用导板（粤械注准20222171158）</t>
  </si>
  <si>
    <t>深圳市爱杰特医药科技有限公司</t>
  </si>
  <si>
    <t>封闭式负压引流护创系统</t>
  </si>
  <si>
    <t>封闭式负压引流护创敷料（粤械注准20222140292）、医用真空负压机（粤械注准20222140769）</t>
  </si>
  <si>
    <t>深圳市永康达电子科技有限公司</t>
  </si>
  <si>
    <t>永康达脉搏血氧仪、体温传感器国内市场准入项目</t>
  </si>
  <si>
    <t>一次性脉搏血氧探头（粤械注准20202071790）、体温传感器（粤械注准20212070814）、指夹式脉搏血氧仪（粤械注准20222070171）</t>
  </si>
  <si>
    <t>深圳市新元素医疗技术开发有限公司</t>
  </si>
  <si>
    <t>电磁式冲击波治疗仪市场准入项目</t>
  </si>
  <si>
    <t>电磁式冲击波治疗仪（粤械注准20212091458）</t>
  </si>
  <si>
    <t>深圳市北极王医疗设备有限公司</t>
  </si>
  <si>
    <t>深圳市颅脑磁共振成像系统项目</t>
  </si>
  <si>
    <t>颅脑磁共振成像系统（国械注准20213061043）</t>
  </si>
  <si>
    <t>深圳市康立生物医疗有限公司</t>
  </si>
  <si>
    <t>康立生物血气电解质分析仪用测定试剂(电极法)市场准入项目</t>
  </si>
  <si>
    <t>血气电解质分析仪用测定试剂（电极法）（30e人份、50e人份、100e人份、200e人份、300e人份）（粤械注准20212400264）、血气电解质分析仪用测定试剂（电极法）（30人份、50人份、100人份、200人份、300人份）（粤械注准20212400265）</t>
  </si>
  <si>
    <t>深圳市医欣创新科技有限公司</t>
  </si>
  <si>
    <t>一次性使用脑电传感器建设项目</t>
  </si>
  <si>
    <t>一次性使用电传感器（粤械注准20212070955）</t>
  </si>
  <si>
    <t>深圳市荣杰星医疗设备有限公司</t>
  </si>
  <si>
    <t>全自动内镜清洗消毒机市场准入项目</t>
  </si>
  <si>
    <t>全自动内镜清洗消毒机（粤械注准20212110787）</t>
  </si>
  <si>
    <t>深圳索感科技有限公司</t>
  </si>
  <si>
    <t>半导体激光治疗仪ILaserII市场准入项目</t>
  </si>
  <si>
    <t>半导体激光治疗仪（国械注准20203010993）</t>
  </si>
  <si>
    <t>牙周袋深度探测仪市场准入项目</t>
  </si>
  <si>
    <t>牙周袋深度探测仪（粤械注准20202171426）</t>
  </si>
  <si>
    <t>深圳市北扶生物医疗科技有限公司</t>
  </si>
  <si>
    <t>激光血糖仪</t>
  </si>
  <si>
    <t>激光血糖仪（粤械注准20222220356）</t>
  </si>
  <si>
    <t>中尚医疗仪器（深圳）有限公司</t>
  </si>
  <si>
    <t>低频超声综合治疗仪医疗器械注册认证扶持计划项目</t>
  </si>
  <si>
    <t>低频超声综合治疗仪（粤械注准20212091858）</t>
  </si>
  <si>
    <t>深圳市创诺新电子科技有限公司</t>
  </si>
  <si>
    <t>红外额温计医疗器械市场准入项目</t>
  </si>
  <si>
    <t>红外额温计（粤械注准20202071586）</t>
  </si>
  <si>
    <t>深圳市艾瑞康医疗设备有限公司</t>
  </si>
  <si>
    <t>艾瑞康医疗器械注册认证项目</t>
  </si>
  <si>
    <t>心电工作站（粤械注准20222070746）、动态心电记录仪（粤械注准20222070803）</t>
  </si>
  <si>
    <t>深圳市金成锐医疗科技有限公司</t>
  </si>
  <si>
    <t>一次性医用温度传感器及桡动脉压迫止血带医疗器械注册证项目</t>
  </si>
  <si>
    <t>桡动脉压迫止血带（粤械注准20212141250）；一次性医用温度传感器（粤械注准20212071107）</t>
  </si>
  <si>
    <t>深圳市和心重典医疗设备有限公司</t>
  </si>
  <si>
    <t>脉搏血氧仪产品FDA认证</t>
  </si>
  <si>
    <t>脉搏血氧仪（K203854）</t>
  </si>
  <si>
    <t>深圳市优瑞恩科技有限公司</t>
  </si>
  <si>
    <t>红外体温计产品国际市场准入FDA认证</t>
  </si>
  <si>
    <t>红外体温计（K200802）</t>
  </si>
  <si>
    <t>深圳市福瑞诺科技有限公司</t>
  </si>
  <si>
    <t>智能上臂电子血压监护仪FDA项目</t>
  </si>
  <si>
    <t>智能上臂血压监护仪（K220113）</t>
  </si>
  <si>
    <t>深圳市博丽雅科技有限公司</t>
  </si>
  <si>
    <t>博丽雅脱毛仪医疗器械市场准入</t>
  </si>
  <si>
    <t>IPL脱毛仪（K213020）</t>
  </si>
  <si>
    <t>深圳市美时美刻智能电器有限公司</t>
  </si>
  <si>
    <t>510（k）销售许可编号申请项目（K211185）</t>
  </si>
  <si>
    <t>IPL家用脱毛仪（K211185）</t>
  </si>
  <si>
    <t>深圳市华盛昌科技实业股份有限公司</t>
  </si>
  <si>
    <t>红外测温设备注册认证项目</t>
  </si>
  <si>
    <t>红外温度计（K203170）</t>
  </si>
  <si>
    <t>深圳市安保医疗科技股份有限公司</t>
  </si>
  <si>
    <t>自动体外除颤仪、心肺复苏机欧盟市场准入认证</t>
  </si>
  <si>
    <t>半自动体外除颤仪（CE 705577）</t>
  </si>
  <si>
    <t>先健科技（深圳）有限公司</t>
  </si>
  <si>
    <t>心血管疾病高端介入医疗器械注册认证项目</t>
  </si>
  <si>
    <t>滤器回收系统（国械注准20203030835）、腔静脉滤器系统（国械注准20223130105）、推送器（国械注准20213030689）、腹主动脉覆膜支架系统（国械注准20213130979）、外周球囊扩张导管（国械注准20223030129）、可调弯输送系统（国械注准20213030116）、分段控弯导引系统（国械注准20213030171）、左心耳封堵器（国械注准20213130668）、髂动脉分叉支架系统（国械注准20213130022）、术中支架（2107231DE08）</t>
  </si>
  <si>
    <t>深圳市瑞安康科技有限公司</t>
  </si>
  <si>
    <t>中频治疗仪与红外线温度计市场准入项目</t>
  </si>
  <si>
    <t>中频治疗仪（粤械注准 20202091621）、红外线温度计（10000400560-PA-NA-CHN Rev.0.0）</t>
  </si>
  <si>
    <t>表 2</t>
  </si>
  <si>
    <t>深圳市2022年第一批医疗器械注册认证专项扶持项目支出审核汇总表</t>
  </si>
  <si>
    <t>原序号</t>
  </si>
  <si>
    <t>申报金额</t>
  </si>
  <si>
    <t>确认金额</t>
  </si>
  <si>
    <t>核减金额</t>
  </si>
  <si>
    <t>备注</t>
  </si>
  <si>
    <t>项目类别</t>
  </si>
  <si>
    <t>申报产品名称</t>
  </si>
  <si>
    <t>申报产品数量</t>
  </si>
  <si>
    <t>产品获证类别（NMPA/FDA/CE）/产品临床阶段</t>
  </si>
  <si>
    <t>产品注册证/临床
获批日期</t>
  </si>
  <si>
    <t>申报日期</t>
  </si>
  <si>
    <t>审计报告计算期</t>
  </si>
  <si>
    <t>一、国内注册认证</t>
  </si>
  <si>
    <t>深圳术为科技有限公司</t>
  </si>
  <si>
    <t>内窥镜摄像系统</t>
  </si>
  <si>
    <t>医疗器械注册认证扶持计划</t>
  </si>
  <si>
    <t>NMPA医疗器械注册证</t>
  </si>
  <si>
    <t>2021.8.5</t>
  </si>
  <si>
    <t>2021.3.11</t>
  </si>
  <si>
    <t>2019.11-2021.12</t>
  </si>
  <si>
    <t>内窥镜冷光源项目</t>
  </si>
  <si>
    <t>内窥镜冷光源</t>
  </si>
  <si>
    <t>NMPA</t>
  </si>
  <si>
    <t>2019年11月-2021年12月</t>
  </si>
  <si>
    <t>深圳安科高技术股份有限公司</t>
  </si>
  <si>
    <t>7个产品</t>
  </si>
  <si>
    <t>CT等医学影像产品市场准入认证</t>
  </si>
  <si>
    <t>ANATOM Precision X射线计算机体层摄影系统
ASA-620头部立体定向手术计划软件
SuperMark超导磁共振成像系统
ASR-6850S数字X射线摄影系统
……</t>
  </si>
  <si>
    <t>NMPA II类2个、III类6个、TUV南德意志集团认证5个</t>
  </si>
  <si>
    <t>2020.6.5-2021.4.18</t>
  </si>
  <si>
    <t>2022.5.13</t>
  </si>
  <si>
    <t>2020.1-2021.12</t>
  </si>
  <si>
    <t>深圳普门科技股份有限公司</t>
  </si>
  <si>
    <t>10个产品</t>
  </si>
  <si>
    <t>普门科技系列医疗器械市场准入认证</t>
  </si>
  <si>
    <t>超声多普勒血流分析仪、便携式冲击波治疗仪、冲击波治疗仪、治疗设备数据处理软件、体外冲击波治疗仪、糖化血红蛋白（HbA1c）分析用洗脱液（高效液相色谱法）
……</t>
  </si>
  <si>
    <t>NMPA II类 2个
CE 2个</t>
  </si>
  <si>
    <t>2020.5.29-2021.12.31</t>
  </si>
  <si>
    <t>2022.4.7</t>
  </si>
  <si>
    <t>深圳惠泰医疗器械股份有限公司</t>
  </si>
  <si>
    <t>球囊漂浮临时起搏电极导管的开发及推广应用</t>
  </si>
  <si>
    <t>球囊漂浮临时起搏电极导管</t>
  </si>
  <si>
    <t>2020.5.27</t>
  </si>
  <si>
    <t>2022.3.21</t>
  </si>
  <si>
    <t>2019.1-2020.5</t>
  </si>
  <si>
    <t>深圳雷杜生命科学股份有限公司</t>
  </si>
  <si>
    <t>38个产品</t>
  </si>
  <si>
    <t>雷杜医疗器械市场准入项目</t>
  </si>
  <si>
    <t>全自动免疫印迹仪等</t>
  </si>
  <si>
    <t>2020.6.10-2021.12.23</t>
  </si>
  <si>
    <t>2022.1.25</t>
  </si>
  <si>
    <t>2019.1-2021.12</t>
  </si>
  <si>
    <t>深圳中科精诚医学科技有限公司</t>
  </si>
  <si>
    <t>深圳中科精诚医学科技有限公司氟化钠防龋涂膜剂生产线扩建项目</t>
  </si>
  <si>
    <t>氟化钠防龋涂膜剂</t>
  </si>
  <si>
    <t>2020.11.26</t>
  </si>
  <si>
    <t>2020.3.4</t>
  </si>
  <si>
    <t>2019.11.2021.10</t>
  </si>
  <si>
    <t>深圳市尤迈医疗用品有限公司</t>
  </si>
  <si>
    <t>深圳市尤迈医疗用品有限公司医用超声雾化器市场准入项目</t>
  </si>
  <si>
    <t>医用超声雾化器</t>
  </si>
  <si>
    <t>2021.8.26</t>
  </si>
  <si>
    <t>2022.3.8</t>
  </si>
  <si>
    <t>2018.12.1-2020.6.30</t>
  </si>
  <si>
    <t>一次性使用心电电极医疗器械注册证市场准入</t>
  </si>
  <si>
    <t>一次性使用心电电极</t>
  </si>
  <si>
    <t>2021.2.7</t>
  </si>
  <si>
    <t>2022.3.18</t>
  </si>
  <si>
    <t>2020-2021年度</t>
  </si>
  <si>
    <t>一次性超声引导穿刺套件A/B/C型市场准入项目</t>
  </si>
  <si>
    <t>一次性超声引导穿刺套件A/B/C型</t>
  </si>
  <si>
    <t>2020.6.12</t>
  </si>
  <si>
    <t>2022.3.1</t>
  </si>
  <si>
    <t>2019.3-2021.2</t>
  </si>
  <si>
    <t>深圳市同源生物医疗科技有限公司</t>
  </si>
  <si>
    <t>3个产品</t>
  </si>
  <si>
    <t>深圳市同源生物医疗科技有限公司2021年医疗器械注册证项目扶持</t>
  </si>
  <si>
    <t>中性电极、一次性使用心电电极、一次性无创脑电传感器</t>
  </si>
  <si>
    <t>2021.7.18-2021.11.11</t>
  </si>
  <si>
    <t>2022.2.10</t>
  </si>
  <si>
    <t>2019.5-2021.4</t>
  </si>
  <si>
    <t>深圳市福瑞康科技有限公司</t>
  </si>
  <si>
    <t>深圳市福瑞康科技有限公司深圳市光明新区年产500台幽门螺杆菌测试仪及500万份采集卡的生产线项目</t>
  </si>
  <si>
    <t>GP1000型幽门螺杆菌测试仪及专用集气卡</t>
  </si>
  <si>
    <t>2020.3.26</t>
  </si>
  <si>
    <t>2022.2.25</t>
  </si>
  <si>
    <t>2019.2.1-2020.3.31</t>
  </si>
  <si>
    <t>深圳市国赛生物技术有限公司</t>
  </si>
  <si>
    <t>全自动生化分析仪医疗器械注册认证</t>
  </si>
  <si>
    <t>全自动生化分析仪</t>
  </si>
  <si>
    <t>2020.6.18</t>
  </si>
  <si>
    <t>2022.4.25</t>
  </si>
  <si>
    <t>2019.5.11-2020.5.27</t>
  </si>
  <si>
    <t>D-二聚体（D-Dimer）测定试剂盒医疗器械注册认证</t>
  </si>
  <si>
    <t>D-二聚体（D-Dimer）测定试剂盒</t>
  </si>
  <si>
    <t>2020.12.8</t>
  </si>
  <si>
    <t>2022.4.26</t>
  </si>
  <si>
    <t>2019.5.5-2020.12.8</t>
  </si>
  <si>
    <t>深圳前海圣晔尔医疗电子生物科技有限公司</t>
  </si>
  <si>
    <t>圣晔尔 NFMD2020A 型血管内皮功能测试仪项目</t>
  </si>
  <si>
    <t>NFMD2020A型血管内皮功能测试仪</t>
  </si>
  <si>
    <t>2021.12.7</t>
  </si>
  <si>
    <t>2022.2.15</t>
  </si>
  <si>
    <t>2019.3.1-2021.2.28</t>
  </si>
  <si>
    <t>深海精密科技（深圳）有限公司</t>
  </si>
  <si>
    <t>移动式C形臂X射线机研制</t>
  </si>
  <si>
    <t>移动式C形臂X射线机</t>
  </si>
  <si>
    <t>2020.11.30</t>
  </si>
  <si>
    <t>2022.1.19</t>
  </si>
  <si>
    <t>2019.1.1-2020.11.30</t>
  </si>
  <si>
    <t>深圳加美生物有限公司</t>
  </si>
  <si>
    <t>15个产品</t>
  </si>
  <si>
    <t>加美多通道免疫分析仪市场准入扶持计划项目</t>
  </si>
  <si>
    <t>多通道免疫分析仪</t>
  </si>
  <si>
    <t>多个</t>
  </si>
  <si>
    <t>CE&amp;NMPA</t>
  </si>
  <si>
    <t>2020.11.13（NMPA注册证）</t>
  </si>
  <si>
    <t>2022.1.18</t>
  </si>
  <si>
    <t>2019.6.1-2021.5.30</t>
  </si>
  <si>
    <t>深圳市信立泰生物医疗工程有限公司</t>
  </si>
  <si>
    <t>PTA球囊扩张导管的研究</t>
  </si>
  <si>
    <t>PTA球囊扩张导管</t>
  </si>
  <si>
    <t>2019年9月-2021年8月</t>
  </si>
  <si>
    <t>外周球囊扩张导管的研究</t>
  </si>
  <si>
    <t>外周球囊扩张导管</t>
  </si>
  <si>
    <t>2019年3月-2021年2月</t>
  </si>
  <si>
    <t>深圳市库珀科技发展有限公司</t>
  </si>
  <si>
    <t>微创扩张引流套件</t>
  </si>
  <si>
    <t>2019-2020年度</t>
  </si>
  <si>
    <t>消化内窥镜用一次性导丝</t>
  </si>
  <si>
    <t>一次性使用泌尿道用导丝（黑泥鳅）</t>
  </si>
  <si>
    <t>一次性使用泌尿道用导丝</t>
  </si>
  <si>
    <t>一次性使用泌尿道用导丝（蓝泥鳅）</t>
  </si>
  <si>
    <t>深圳市善行医疗科技有限公司</t>
  </si>
  <si>
    <t>创新医疗器械可穿戴智能心电衣NMPA特别审批注册认证</t>
  </si>
  <si>
    <t>可穿戴动态心电记录仪</t>
  </si>
  <si>
    <t>2020.09.29</t>
  </si>
  <si>
    <t>2022.04.26</t>
  </si>
  <si>
    <t>2019.01.01-2020.12.31</t>
  </si>
  <si>
    <t>深圳市默赛尔生物医学科技发展有限公司</t>
  </si>
  <si>
    <t>自然杀伤细胞无血清培养基研发产业化及市场准入</t>
  </si>
  <si>
    <t>自然杀伤细胞无血清培养基</t>
  </si>
  <si>
    <t>2020.11.20</t>
  </si>
  <si>
    <t>2022.04.20</t>
  </si>
  <si>
    <t>2019.04-2020.11</t>
  </si>
  <si>
    <t>深圳市凯特生物医疗电子科技有限公司</t>
  </si>
  <si>
    <t>4个产品</t>
  </si>
  <si>
    <t>凝血四项诊断试剂市场准入项目</t>
  </si>
  <si>
    <t>凝血四项诊断试剂</t>
  </si>
  <si>
    <t>2020.11.05</t>
  </si>
  <si>
    <t>2019.05.01-2021.04.30</t>
  </si>
  <si>
    <t>深圳市飞点健康管理有限公司</t>
  </si>
  <si>
    <t>尿大夫智能手机尿液分析检测系统</t>
  </si>
  <si>
    <t>2021.11.12</t>
  </si>
  <si>
    <t>2022.04.01</t>
  </si>
  <si>
    <t>2020.01-2021.12</t>
  </si>
  <si>
    <t>深圳市顺美医疗股份有限公司</t>
  </si>
  <si>
    <t>顺美医疗血管介入产品医疗器械注册认证项目</t>
  </si>
  <si>
    <t>一次性使用Y型连接阀套装</t>
  </si>
  <si>
    <t>2021.11.18</t>
  </si>
  <si>
    <t>2022.03.26</t>
  </si>
  <si>
    <t>深圳传世生物医疗有限公司</t>
  </si>
  <si>
    <t>YX-3000全自动凝血分析仪</t>
  </si>
  <si>
    <t>YX-3000 全自动凝血分析仪</t>
  </si>
  <si>
    <t>2020.8.10</t>
  </si>
  <si>
    <t>2022.4.27</t>
  </si>
  <si>
    <t>2019.5-2020.12</t>
  </si>
  <si>
    <t>YX-2000全自动凝血分析仪</t>
  </si>
  <si>
    <t>YX-2000 全自动凝血分析仪</t>
  </si>
  <si>
    <t>2021.5.17</t>
  </si>
  <si>
    <t>深圳睿心智能医疗科技有限公司</t>
  </si>
  <si>
    <t>冠状动脉CT影像处理软件认证扶持项目</t>
  </si>
  <si>
    <t>冠状动脉CT 影像处理软件</t>
  </si>
  <si>
    <t>2021.9.23</t>
  </si>
  <si>
    <t>2022.4.1</t>
  </si>
  <si>
    <t>2019.9.23-2021.9.23</t>
  </si>
  <si>
    <t>睿心智能冠状动脉CT血流储备分数计算软件认证扶持项目</t>
  </si>
  <si>
    <t>冠状动脉CT 血流储备分数计算软件</t>
  </si>
  <si>
    <t>NMPA（特殊审查）</t>
  </si>
  <si>
    <t>2021.4.14</t>
  </si>
  <si>
    <t>2022.2.28</t>
  </si>
  <si>
    <t>2019.4.14-2021.4.14</t>
  </si>
  <si>
    <t>深圳市慧康医疗器械有限公司</t>
  </si>
  <si>
    <t>数字泌尿X射线机国内市场准入项目</t>
  </si>
  <si>
    <t>数字泌尿X 射线机</t>
  </si>
  <si>
    <t>2020.4.26</t>
  </si>
  <si>
    <t>2022.4.12</t>
  </si>
  <si>
    <t>2019.4-2020.11</t>
  </si>
  <si>
    <t>深圳市京宝田科技有限公司</t>
  </si>
  <si>
    <t>一次性使用非血管腔道导丝制造项目</t>
  </si>
  <si>
    <t>一次性使用非血管腔道导丝</t>
  </si>
  <si>
    <t>2022.1.13</t>
  </si>
  <si>
    <t>2022.4.15</t>
  </si>
  <si>
    <t>2020.1.15-2022.1.14</t>
  </si>
  <si>
    <t>深圳市嘉骏实业有限公司</t>
  </si>
  <si>
    <t>2个产品</t>
  </si>
  <si>
    <t>深圳市全数字彩色多普勒超声诊断系统、凝血分析仪市场准入项目</t>
  </si>
  <si>
    <t>全数字彩色多普勒超声诊断系统、凝血分析仪</t>
  </si>
  <si>
    <t>2021.12.31、2022.3.3</t>
  </si>
  <si>
    <t>2022.3.17</t>
  </si>
  <si>
    <t>2020.3-2021.12</t>
  </si>
  <si>
    <t>深圳市德达医疗科技集团有限公司</t>
  </si>
  <si>
    <t>智能数字式电子血压计新产品研发项目</t>
  </si>
  <si>
    <t>智能数字式电子血压计（包括上臂式电子血压计、腕式电子血压计）</t>
  </si>
  <si>
    <t>2020.5.27、2021.4.2</t>
  </si>
  <si>
    <t>2022.3.29</t>
  </si>
  <si>
    <t>2019.4.3-2021.4.3</t>
  </si>
  <si>
    <t>小计</t>
  </si>
  <si>
    <t>二、CE认证</t>
  </si>
  <si>
    <t>深圳百生德科技有限公司</t>
  </si>
  <si>
    <t>CEIIa类</t>
  </si>
  <si>
    <t>基于LED光源的新生儿黄疸治疗仪关键技术研发</t>
  </si>
  <si>
    <t>LED Phototherapy Unit</t>
  </si>
  <si>
    <t>CEIIa类医疗器械注册证书</t>
  </si>
  <si>
    <t>2021.4.7</t>
  </si>
  <si>
    <t>2022.2.16</t>
  </si>
  <si>
    <t>CEIIb类</t>
  </si>
  <si>
    <t>Ecosy系列婴儿辐射保暖台的关键技术研发</t>
  </si>
  <si>
    <t>INFANT RADIANT WARMER</t>
  </si>
  <si>
    <t>CEIIb类医疗器械注册证书</t>
  </si>
  <si>
    <t>2021.1.14</t>
  </si>
  <si>
    <t>CE证书，2个产品</t>
  </si>
  <si>
    <t>深圳市新产业生物医学工程股份有限公司</t>
  </si>
  <si>
    <t>CE证书，17个产品</t>
  </si>
  <si>
    <t>新产业2021年第一批欧盟体外诊断器械注册项目</t>
  </si>
  <si>
    <t>体外诊断产品</t>
  </si>
  <si>
    <t>CE</t>
  </si>
  <si>
    <t>2020.12.25-2021.10.15</t>
  </si>
  <si>
    <t>2022.3.22</t>
  </si>
  <si>
    <t>2020.2-2021.12</t>
  </si>
  <si>
    <t>深圳北芯生命科技股份有限公司</t>
  </si>
  <si>
    <t>CE证书</t>
  </si>
  <si>
    <t>TruePhysio®压力微导管欧盟CE认证项目</t>
  </si>
  <si>
    <t>TruePhysio压力微导管</t>
  </si>
  <si>
    <t>2020.3.20</t>
  </si>
  <si>
    <t>VivoCardio®血流储备分数测量设备欧盟CE认证项目</t>
  </si>
  <si>
    <t>VivoCardio血流储备分数测量设</t>
  </si>
  <si>
    <t>2020.3.31</t>
  </si>
  <si>
    <t>深圳市锦瑞生物科技股份有限公司</t>
  </si>
  <si>
    <t>锦瑞家庭自测SARS-CoV-2抗原检测产品国际市场准入认证项目</t>
  </si>
  <si>
    <t>SARS-CoV-2抗原检测产品</t>
  </si>
  <si>
    <t>2021.2.8</t>
  </si>
  <si>
    <t>2019.11.1-2021.10.31</t>
  </si>
  <si>
    <t>深圳星康医疗科技有限公司</t>
  </si>
  <si>
    <t>CE证书，3个产品</t>
  </si>
  <si>
    <t>深圳动态心电二类医疗器械欧盟注册项目</t>
  </si>
  <si>
    <t>动态心电二类医疗器械（包括长程单导动态心电记录仪、十二导动态心电记录仪、动态心电分析软件）</t>
  </si>
  <si>
    <t>2020.6.17</t>
  </si>
  <si>
    <t>2022.4.13</t>
  </si>
  <si>
    <t>2019.4-2021.4</t>
  </si>
  <si>
    <t>深圳华腾医用工程设备有限公司</t>
  </si>
  <si>
    <t>医用中心制氧系统国际市场准入认证</t>
  </si>
  <si>
    <t>医用中心制氧系统</t>
  </si>
  <si>
    <t>2021.1.11</t>
  </si>
  <si>
    <t>2022.4.11</t>
  </si>
  <si>
    <t>2019.5.5-2021.1.11</t>
  </si>
  <si>
    <t>三、FDA认证</t>
  </si>
  <si>
    <t>深圳市东吉联医疗科技有限公司</t>
  </si>
  <si>
    <t>FDA证书，2个产品</t>
  </si>
  <si>
    <t>空气波治疗仪、低频治疗仪FDA认证</t>
  </si>
  <si>
    <t>K193354/K200354/K201694</t>
  </si>
  <si>
    <t>FDA</t>
  </si>
  <si>
    <t>2020.06.08/2020.06.29/2020.11.19</t>
  </si>
  <si>
    <t>2021.04.14</t>
  </si>
  <si>
    <t>2019.04-2021.04</t>
  </si>
  <si>
    <t>汇总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</si>
</sst>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name val="等线"/>
      <charset val="134"/>
    </font>
    <font>
      <b/>
      <sz val="11"/>
      <color rgb="FF000000"/>
      <name val="等线"/>
      <charset val="134"/>
    </font>
    <font>
      <sz val="11"/>
      <color rgb="FF000000"/>
      <name val="等线"/>
      <charset val="134"/>
    </font>
    <font>
      <b/>
      <sz val="14"/>
      <color rgb="FF000000"/>
      <name val="仿宋_GB2312"/>
      <charset val="134"/>
    </font>
    <font>
      <b/>
      <sz val="16"/>
      <color rgb="FF000000"/>
      <name val="仿宋_GB2312"/>
      <charset val="134"/>
    </font>
    <font>
      <b/>
      <sz val="11"/>
      <color rgb="FF000000"/>
      <name val="仿宋_GB2312"/>
      <charset val="134"/>
    </font>
    <font>
      <sz val="11"/>
      <color rgb="FF000000"/>
      <name val="仿宋_GB2312"/>
      <charset val="134"/>
    </font>
    <font>
      <sz val="12"/>
      <color rgb="FF000000"/>
      <name val="等线"/>
      <charset val="134"/>
    </font>
    <font>
      <b/>
      <sz val="14"/>
      <color theme="1"/>
      <name val="仿宋_GB2312"/>
      <charset val="134"/>
    </font>
    <font>
      <b/>
      <sz val="11"/>
      <name val="仿宋_GB2312"/>
      <charset val="134"/>
    </font>
    <font>
      <sz val="12"/>
      <color rgb="FF000000"/>
      <name val="仿宋_GB2312"/>
      <charset val="134"/>
    </font>
    <font>
      <sz val="12"/>
      <name val="仿宋_GB2312"/>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color rgb="FF000000"/>
      <name val="Calibri"/>
      <charset val="134"/>
    </font>
    <font>
      <sz val="12"/>
      <name val="微软雅黑"/>
      <charset val="134"/>
    </font>
    <font>
      <sz val="12"/>
      <color rgb="FF000000"/>
      <name val="微软雅黑"/>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2"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2" fillId="0" borderId="0">
      <alignment vertical="top"/>
      <protection locked="0"/>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8" borderId="8"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6" fillId="10" borderId="0" applyNumberFormat="0" applyBorder="0" applyAlignment="0" applyProtection="0">
      <alignment vertical="center"/>
    </xf>
    <xf numFmtId="0" fontId="19" fillId="0" borderId="10" applyNumberFormat="0" applyFill="0" applyAlignment="0" applyProtection="0">
      <alignment vertical="center"/>
    </xf>
    <xf numFmtId="0" fontId="16" fillId="11" borderId="0" applyNumberFormat="0" applyBorder="0" applyAlignment="0" applyProtection="0">
      <alignment vertical="center"/>
    </xf>
    <xf numFmtId="0" fontId="25" fillId="12" borderId="11" applyNumberFormat="0" applyAlignment="0" applyProtection="0">
      <alignment vertical="center"/>
    </xf>
    <xf numFmtId="0" fontId="26" fillId="12" borderId="7" applyNumberFormat="0" applyAlignment="0" applyProtection="0">
      <alignment vertical="center"/>
    </xf>
    <xf numFmtId="0" fontId="27" fillId="13" borderId="12"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2" fillId="0" borderId="0" xfId="0" applyFont="1">
      <alignment vertical="center"/>
    </xf>
    <xf numFmtId="43" fontId="2" fillId="0" borderId="0" xfId="8" applyFont="1" applyAlignment="1" applyProtection="1">
      <alignment vertical="center"/>
    </xf>
    <xf numFmtId="0" fontId="2" fillId="0" borderId="0" xfId="0" applyFont="1" applyAlignment="1">
      <alignment horizontal="right" vertical="center"/>
    </xf>
    <xf numFmtId="0" fontId="3" fillId="0" borderId="1" xfId="0" applyFont="1" applyBorder="1" applyAlignment="1">
      <alignment horizontal="center" vertical="center"/>
    </xf>
    <xf numFmtId="0" fontId="4" fillId="0" borderId="0" xfId="0" applyFont="1">
      <alignment vertical="center"/>
    </xf>
    <xf numFmtId="0" fontId="5" fillId="0" borderId="2" xfId="0" applyFont="1" applyBorder="1" applyAlignment="1">
      <alignment horizontal="center" vertical="center" wrapText="1"/>
    </xf>
    <xf numFmtId="43" fontId="5" fillId="0" borderId="2" xfId="8" applyFont="1" applyBorder="1" applyAlignment="1" applyProtection="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6" fillId="0" borderId="2" xfId="0" applyFont="1" applyBorder="1" applyAlignment="1">
      <alignment horizontal="center" vertical="center" wrapText="1"/>
    </xf>
    <xf numFmtId="43" fontId="6" fillId="0" borderId="2" xfId="8" applyFont="1" applyBorder="1" applyAlignment="1" applyProtection="1">
      <alignment horizontal="center" vertical="center" wrapText="1"/>
    </xf>
    <xf numFmtId="43" fontId="6" fillId="0" borderId="2" xfId="0" applyNumberFormat="1" applyFont="1" applyBorder="1" applyAlignment="1">
      <alignment horizontal="center" vertical="center" wrapText="1"/>
    </xf>
    <xf numFmtId="0" fontId="6" fillId="2" borderId="2" xfId="0" applyFont="1" applyFill="1" applyBorder="1" applyAlignment="1">
      <alignment horizontal="center" vertical="center" wrapText="1"/>
    </xf>
    <xf numFmtId="43" fontId="6" fillId="0" borderId="2" xfId="8" applyFont="1" applyFill="1" applyBorder="1" applyAlignment="1" applyProtection="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2" fillId="0" borderId="2"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3" fontId="2" fillId="0" borderId="2" xfId="8" applyFont="1" applyBorder="1" applyAlignment="1" applyProtection="1">
      <alignment vertical="center"/>
    </xf>
    <xf numFmtId="0" fontId="2" fillId="0" borderId="5" xfId="0" applyFont="1" applyBorder="1" applyAlignment="1">
      <alignment horizontal="center" vertical="center"/>
    </xf>
    <xf numFmtId="14" fontId="6" fillId="0" borderId="2" xfId="0" applyNumberFormat="1" applyFont="1" applyBorder="1" applyAlignment="1">
      <alignment horizontal="center" vertical="center" wrapText="1"/>
    </xf>
    <xf numFmtId="0" fontId="0" fillId="0" borderId="0" xfId="0" applyFont="1">
      <alignment vertical="center"/>
    </xf>
    <xf numFmtId="43" fontId="2" fillId="0" borderId="0" xfId="8" applyFont="1" applyFill="1" applyAlignment="1" applyProtection="1">
      <alignment vertical="center"/>
    </xf>
    <xf numFmtId="43" fontId="2" fillId="0" borderId="0" xfId="8" applyFont="1" applyFill="1" applyAlignment="1" applyProtection="1">
      <alignment horizontal="justify" vertical="center"/>
    </xf>
    <xf numFmtId="0" fontId="7" fillId="0" borderId="0" xfId="0" applyFont="1" applyAlignment="1">
      <alignment horizontal="right" vertical="center"/>
    </xf>
    <xf numFmtId="0" fontId="8" fillId="0" borderId="0" xfId="0" applyFont="1" applyFill="1" applyAlignment="1">
      <alignment horizontal="center" vertical="center"/>
    </xf>
    <xf numFmtId="0" fontId="5" fillId="0" borderId="6" xfId="0" applyFont="1" applyBorder="1" applyAlignment="1">
      <alignment horizontal="center" vertical="center" wrapText="1"/>
    </xf>
    <xf numFmtId="0" fontId="9" fillId="0" borderId="6" xfId="0" applyFont="1" applyBorder="1" applyAlignment="1">
      <alignment horizontal="center" vertical="center" wrapText="1"/>
    </xf>
    <xf numFmtId="43" fontId="5" fillId="0" borderId="6" xfId="8"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2" xfId="0" applyFont="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3"/>
  <sheetViews>
    <sheetView tabSelected="1" workbookViewId="0">
      <selection activeCell="C4" sqref="C4"/>
    </sheetView>
  </sheetViews>
  <sheetFormatPr defaultColWidth="9" defaultRowHeight="14.25" outlineLevelCol="3"/>
  <cols>
    <col min="1" max="1" width="9.375" style="2" customWidth="1"/>
    <col min="2" max="2" width="37.875" style="27" customWidth="1"/>
    <col min="3" max="3" width="29.25" style="28" customWidth="1"/>
    <col min="4" max="4" width="52.25" style="29" customWidth="1"/>
    <col min="5" max="5" width="12.625" style="2" customWidth="1"/>
    <col min="6" max="253" width="8.625" style="2" customWidth="1"/>
    <col min="254" max="255" width="8.625"/>
  </cols>
  <sheetData>
    <row r="1" ht="27.6" customHeight="1" spans="1:1">
      <c r="A1" s="30" t="s">
        <v>0</v>
      </c>
    </row>
    <row r="2" ht="33" customHeight="1" spans="1:4">
      <c r="A2" s="31" t="s">
        <v>1</v>
      </c>
      <c r="B2" s="31"/>
      <c r="C2" s="31"/>
      <c r="D2" s="31"/>
    </row>
    <row r="3" s="1" customFormat="1" ht="27.95" customHeight="1" spans="1:4">
      <c r="A3" s="32" t="s">
        <v>2</v>
      </c>
      <c r="B3" s="33" t="s">
        <v>3</v>
      </c>
      <c r="C3" s="34" t="s">
        <v>4</v>
      </c>
      <c r="D3" s="34" t="s">
        <v>5</v>
      </c>
    </row>
    <row r="4" ht="51.95" customHeight="1" spans="1:4">
      <c r="A4" s="35">
        <v>1</v>
      </c>
      <c r="B4" s="36" t="s">
        <v>6</v>
      </c>
      <c r="C4" s="35" t="s">
        <v>7</v>
      </c>
      <c r="D4" s="37" t="s">
        <v>8</v>
      </c>
    </row>
    <row r="5" ht="51.95" customHeight="1" spans="1:4">
      <c r="A5" s="35">
        <v>2</v>
      </c>
      <c r="B5" s="36" t="s">
        <v>9</v>
      </c>
      <c r="C5" s="35" t="s">
        <v>10</v>
      </c>
      <c r="D5" s="37" t="s">
        <v>11</v>
      </c>
    </row>
    <row r="6" ht="51.95" customHeight="1" spans="1:4">
      <c r="A6" s="35">
        <v>3</v>
      </c>
      <c r="B6" s="36" t="s">
        <v>12</v>
      </c>
      <c r="C6" s="35" t="s">
        <v>13</v>
      </c>
      <c r="D6" s="37" t="s">
        <v>14</v>
      </c>
    </row>
    <row r="7" ht="51.95" customHeight="1" spans="1:4">
      <c r="A7" s="35">
        <v>4</v>
      </c>
      <c r="B7" s="36" t="s">
        <v>15</v>
      </c>
      <c r="C7" s="35" t="s">
        <v>16</v>
      </c>
      <c r="D7" s="37" t="s">
        <v>17</v>
      </c>
    </row>
    <row r="8" ht="51.95" customHeight="1" spans="1:4">
      <c r="A8" s="35">
        <v>5</v>
      </c>
      <c r="B8" s="36" t="s">
        <v>18</v>
      </c>
      <c r="C8" s="35" t="s">
        <v>19</v>
      </c>
      <c r="D8" s="37" t="s">
        <v>20</v>
      </c>
    </row>
    <row r="9" ht="51.95" customHeight="1" spans="1:4">
      <c r="A9" s="35">
        <v>6</v>
      </c>
      <c r="B9" s="36" t="s">
        <v>18</v>
      </c>
      <c r="C9" s="35" t="s">
        <v>21</v>
      </c>
      <c r="D9" s="37" t="s">
        <v>22</v>
      </c>
    </row>
    <row r="10" ht="52.7" customHeight="1" spans="1:4">
      <c r="A10" s="35">
        <v>7</v>
      </c>
      <c r="B10" s="36" t="s">
        <v>23</v>
      </c>
      <c r="C10" s="35" t="s">
        <v>24</v>
      </c>
      <c r="D10" s="37" t="s">
        <v>25</v>
      </c>
    </row>
    <row r="11" ht="51.95" customHeight="1" spans="1:4">
      <c r="A11" s="35">
        <v>8</v>
      </c>
      <c r="B11" s="36" t="s">
        <v>26</v>
      </c>
      <c r="C11" s="35" t="s">
        <v>27</v>
      </c>
      <c r="D11" s="37" t="s">
        <v>28</v>
      </c>
    </row>
    <row r="12" ht="51.95" customHeight="1" spans="1:4">
      <c r="A12" s="35">
        <v>9</v>
      </c>
      <c r="B12" s="36" t="s">
        <v>29</v>
      </c>
      <c r="C12" s="35" t="s">
        <v>30</v>
      </c>
      <c r="D12" s="37" t="s">
        <v>31</v>
      </c>
    </row>
    <row r="13" ht="69.95" customHeight="1" spans="1:4">
      <c r="A13" s="35">
        <v>10</v>
      </c>
      <c r="B13" s="36" t="s">
        <v>32</v>
      </c>
      <c r="C13" s="35" t="s">
        <v>33</v>
      </c>
      <c r="D13" s="37" t="s">
        <v>34</v>
      </c>
    </row>
    <row r="14" ht="221.25" customHeight="1" spans="1:4">
      <c r="A14" s="35">
        <v>11</v>
      </c>
      <c r="B14" s="36" t="s">
        <v>35</v>
      </c>
      <c r="C14" s="35" t="s">
        <v>36</v>
      </c>
      <c r="D14" s="37" t="s">
        <v>37</v>
      </c>
    </row>
    <row r="15" ht="120.75" customHeight="1" spans="1:4">
      <c r="A15" s="35">
        <v>12</v>
      </c>
      <c r="B15" s="36" t="s">
        <v>35</v>
      </c>
      <c r="C15" s="35" t="s">
        <v>38</v>
      </c>
      <c r="D15" s="37" t="s">
        <v>39</v>
      </c>
    </row>
    <row r="16" ht="51.95" customHeight="1" spans="1:4">
      <c r="A16" s="35">
        <v>13</v>
      </c>
      <c r="B16" s="36" t="s">
        <v>40</v>
      </c>
      <c r="C16" s="35" t="s">
        <v>41</v>
      </c>
      <c r="D16" s="37" t="s">
        <v>42</v>
      </c>
    </row>
    <row r="17" ht="51.95" customHeight="1" spans="1:4">
      <c r="A17" s="35">
        <v>14</v>
      </c>
      <c r="B17" s="36" t="s">
        <v>43</v>
      </c>
      <c r="C17" s="35" t="s">
        <v>44</v>
      </c>
      <c r="D17" s="37" t="s">
        <v>45</v>
      </c>
    </row>
    <row r="18" ht="51.95" customHeight="1" spans="1:4">
      <c r="A18" s="35">
        <v>15</v>
      </c>
      <c r="B18" s="36" t="s">
        <v>46</v>
      </c>
      <c r="C18" s="35" t="s">
        <v>47</v>
      </c>
      <c r="D18" s="37" t="s">
        <v>48</v>
      </c>
    </row>
    <row r="19" ht="51.95" customHeight="1" spans="1:4">
      <c r="A19" s="35">
        <v>16</v>
      </c>
      <c r="B19" s="36" t="s">
        <v>49</v>
      </c>
      <c r="C19" s="35" t="s">
        <v>50</v>
      </c>
      <c r="D19" s="37" t="s">
        <v>51</v>
      </c>
    </row>
    <row r="20" ht="51.95" customHeight="1" spans="1:4">
      <c r="A20" s="35">
        <v>17</v>
      </c>
      <c r="B20" s="36" t="s">
        <v>52</v>
      </c>
      <c r="C20" s="35" t="s">
        <v>53</v>
      </c>
      <c r="D20" s="37" t="s">
        <v>54</v>
      </c>
    </row>
    <row r="21" ht="99.95" customHeight="1" spans="1:4">
      <c r="A21" s="35">
        <v>18</v>
      </c>
      <c r="B21" s="36" t="s">
        <v>55</v>
      </c>
      <c r="C21" s="35" t="s">
        <v>56</v>
      </c>
      <c r="D21" s="37" t="s">
        <v>57</v>
      </c>
    </row>
    <row r="22" ht="140.25" customHeight="1" spans="1:4">
      <c r="A22" s="35">
        <v>19</v>
      </c>
      <c r="B22" s="36" t="s">
        <v>58</v>
      </c>
      <c r="C22" s="35" t="s">
        <v>59</v>
      </c>
      <c r="D22" s="37" t="s">
        <v>60</v>
      </c>
    </row>
    <row r="23" ht="51.95" customHeight="1" spans="1:4">
      <c r="A23" s="35">
        <v>20</v>
      </c>
      <c r="B23" s="36" t="s">
        <v>61</v>
      </c>
      <c r="C23" s="35" t="s">
        <v>62</v>
      </c>
      <c r="D23" s="37" t="s">
        <v>63</v>
      </c>
    </row>
    <row r="24" ht="51.95" customHeight="1" spans="1:4">
      <c r="A24" s="35">
        <v>21</v>
      </c>
      <c r="B24" s="36" t="s">
        <v>61</v>
      </c>
      <c r="C24" s="35" t="s">
        <v>64</v>
      </c>
      <c r="D24" s="37" t="s">
        <v>65</v>
      </c>
    </row>
    <row r="25" ht="51.95" customHeight="1" spans="1:4">
      <c r="A25" s="35">
        <v>22</v>
      </c>
      <c r="B25" s="36" t="s">
        <v>66</v>
      </c>
      <c r="C25" s="35" t="s">
        <v>67</v>
      </c>
      <c r="D25" s="37" t="s">
        <v>68</v>
      </c>
    </row>
    <row r="26" ht="84.95" customHeight="1" spans="1:4">
      <c r="A26" s="35">
        <v>23</v>
      </c>
      <c r="B26" s="36" t="s">
        <v>69</v>
      </c>
      <c r="C26" s="35" t="s">
        <v>70</v>
      </c>
      <c r="D26" s="37" t="s">
        <v>71</v>
      </c>
    </row>
    <row r="27" ht="51.95" customHeight="1" spans="1:4">
      <c r="A27" s="35">
        <v>24</v>
      </c>
      <c r="B27" s="36" t="s">
        <v>72</v>
      </c>
      <c r="C27" s="35" t="s">
        <v>73</v>
      </c>
      <c r="D27" s="37" t="s">
        <v>74</v>
      </c>
    </row>
    <row r="28" ht="198.75" customHeight="1" spans="1:4">
      <c r="A28" s="35">
        <v>25</v>
      </c>
      <c r="B28" s="36" t="s">
        <v>75</v>
      </c>
      <c r="C28" s="35" t="s">
        <v>76</v>
      </c>
      <c r="D28" s="37" t="s">
        <v>77</v>
      </c>
    </row>
    <row r="29" ht="51.95" customHeight="1" spans="1:4">
      <c r="A29" s="35">
        <v>26</v>
      </c>
      <c r="B29" s="36" t="s">
        <v>78</v>
      </c>
      <c r="C29" s="35" t="s">
        <v>79</v>
      </c>
      <c r="D29" s="37" t="s">
        <v>80</v>
      </c>
    </row>
    <row r="30" ht="51.95" customHeight="1" spans="1:4">
      <c r="A30" s="35">
        <v>27</v>
      </c>
      <c r="B30" s="36" t="s">
        <v>81</v>
      </c>
      <c r="C30" s="35" t="s">
        <v>82</v>
      </c>
      <c r="D30" s="37" t="s">
        <v>83</v>
      </c>
    </row>
    <row r="31" ht="51.95" customHeight="1" spans="1:4">
      <c r="A31" s="35">
        <v>28</v>
      </c>
      <c r="B31" s="36" t="s">
        <v>84</v>
      </c>
      <c r="C31" s="35" t="s">
        <v>85</v>
      </c>
      <c r="D31" s="37" t="s">
        <v>86</v>
      </c>
    </row>
    <row r="32" ht="51.95" customHeight="1" spans="1:4">
      <c r="A32" s="35">
        <v>29</v>
      </c>
      <c r="B32" s="36" t="s">
        <v>87</v>
      </c>
      <c r="C32" s="35" t="s">
        <v>88</v>
      </c>
      <c r="D32" s="37" t="s">
        <v>89</v>
      </c>
    </row>
    <row r="33" ht="51.95" customHeight="1" spans="1:4">
      <c r="A33" s="35">
        <v>30</v>
      </c>
      <c r="B33" s="36" t="s">
        <v>90</v>
      </c>
      <c r="C33" s="35" t="s">
        <v>91</v>
      </c>
      <c r="D33" s="37" t="s">
        <v>92</v>
      </c>
    </row>
    <row r="34" ht="90.95" customHeight="1" spans="1:4">
      <c r="A34" s="35">
        <v>31</v>
      </c>
      <c r="B34" s="36" t="s">
        <v>93</v>
      </c>
      <c r="C34" s="35" t="s">
        <v>94</v>
      </c>
      <c r="D34" s="37" t="s">
        <v>95</v>
      </c>
    </row>
    <row r="35" ht="51.95" customHeight="1" spans="1:4">
      <c r="A35" s="35">
        <v>32</v>
      </c>
      <c r="B35" s="36" t="s">
        <v>96</v>
      </c>
      <c r="C35" s="35" t="s">
        <v>97</v>
      </c>
      <c r="D35" s="37" t="s">
        <v>98</v>
      </c>
    </row>
    <row r="36" ht="51.95" customHeight="1" spans="1:4">
      <c r="A36" s="35">
        <v>33</v>
      </c>
      <c r="B36" s="36" t="s">
        <v>99</v>
      </c>
      <c r="C36" s="35" t="s">
        <v>100</v>
      </c>
      <c r="D36" s="37" t="s">
        <v>101</v>
      </c>
    </row>
    <row r="37" ht="51.95" customHeight="1" spans="1:4">
      <c r="A37" s="35">
        <v>34</v>
      </c>
      <c r="B37" s="36" t="s">
        <v>102</v>
      </c>
      <c r="C37" s="35" t="s">
        <v>103</v>
      </c>
      <c r="D37" s="37" t="s">
        <v>104</v>
      </c>
    </row>
    <row r="38" ht="51.95" customHeight="1" spans="1:4">
      <c r="A38" s="35">
        <v>35</v>
      </c>
      <c r="B38" s="36" t="s">
        <v>102</v>
      </c>
      <c r="C38" s="35" t="s">
        <v>105</v>
      </c>
      <c r="D38" s="37" t="s">
        <v>106</v>
      </c>
    </row>
    <row r="39" ht="51.95" customHeight="1" spans="1:4">
      <c r="A39" s="35">
        <v>36</v>
      </c>
      <c r="B39" s="36" t="s">
        <v>107</v>
      </c>
      <c r="C39" s="35" t="s">
        <v>108</v>
      </c>
      <c r="D39" s="37" t="s">
        <v>109</v>
      </c>
    </row>
    <row r="40" ht="51.95" customHeight="1" spans="1:4">
      <c r="A40" s="35">
        <v>37</v>
      </c>
      <c r="B40" s="36" t="s">
        <v>110</v>
      </c>
      <c r="C40" s="35" t="s">
        <v>111</v>
      </c>
      <c r="D40" s="37" t="s">
        <v>112</v>
      </c>
    </row>
    <row r="41" ht="51.95" customHeight="1" spans="1:4">
      <c r="A41" s="35">
        <v>38</v>
      </c>
      <c r="B41" s="36" t="s">
        <v>113</v>
      </c>
      <c r="C41" s="35" t="s">
        <v>114</v>
      </c>
      <c r="D41" s="37" t="s">
        <v>115</v>
      </c>
    </row>
    <row r="42" ht="51.95" customHeight="1" spans="1:4">
      <c r="A42" s="35">
        <v>39</v>
      </c>
      <c r="B42" s="36" t="s">
        <v>116</v>
      </c>
      <c r="C42" s="35" t="s">
        <v>117</v>
      </c>
      <c r="D42" s="37" t="s">
        <v>118</v>
      </c>
    </row>
    <row r="43" ht="51.95" customHeight="1" spans="1:4">
      <c r="A43" s="35">
        <v>40</v>
      </c>
      <c r="B43" s="36" t="s">
        <v>119</v>
      </c>
      <c r="C43" s="35" t="s">
        <v>120</v>
      </c>
      <c r="D43" s="37" t="s">
        <v>121</v>
      </c>
    </row>
    <row r="44" ht="51.95" customHeight="1" spans="1:4">
      <c r="A44" s="35">
        <v>41</v>
      </c>
      <c r="B44" s="36" t="s">
        <v>122</v>
      </c>
      <c r="C44" s="35" t="s">
        <v>123</v>
      </c>
      <c r="D44" s="37" t="s">
        <v>124</v>
      </c>
    </row>
    <row r="45" ht="51.95" customHeight="1" spans="1:4">
      <c r="A45" s="35">
        <v>42</v>
      </c>
      <c r="B45" s="36" t="s">
        <v>125</v>
      </c>
      <c r="C45" s="35" t="s">
        <v>126</v>
      </c>
      <c r="D45" s="37" t="s">
        <v>127</v>
      </c>
    </row>
    <row r="46" ht="51.95" customHeight="1" spans="1:4">
      <c r="A46" s="35">
        <v>43</v>
      </c>
      <c r="B46" s="36" t="s">
        <v>128</v>
      </c>
      <c r="C46" s="35" t="s">
        <v>129</v>
      </c>
      <c r="D46" s="37" t="s">
        <v>130</v>
      </c>
    </row>
    <row r="47" ht="51.95" customHeight="1" spans="1:4">
      <c r="A47" s="35">
        <v>44</v>
      </c>
      <c r="B47" s="36" t="s">
        <v>131</v>
      </c>
      <c r="C47" s="35" t="s">
        <v>132</v>
      </c>
      <c r="D47" s="37" t="s">
        <v>133</v>
      </c>
    </row>
    <row r="48" ht="51.95" customHeight="1" spans="1:4">
      <c r="A48" s="35">
        <v>45</v>
      </c>
      <c r="B48" s="36" t="s">
        <v>134</v>
      </c>
      <c r="C48" s="35" t="s">
        <v>135</v>
      </c>
      <c r="D48" s="37" t="s">
        <v>136</v>
      </c>
    </row>
    <row r="49" ht="51.95" customHeight="1" spans="1:4">
      <c r="A49" s="35">
        <v>46</v>
      </c>
      <c r="B49" s="36" t="s">
        <v>137</v>
      </c>
      <c r="C49" s="35" t="s">
        <v>138</v>
      </c>
      <c r="D49" s="37" t="s">
        <v>139</v>
      </c>
    </row>
    <row r="50" ht="51.95" customHeight="1" spans="1:4">
      <c r="A50" s="35">
        <v>47</v>
      </c>
      <c r="B50" s="36" t="s">
        <v>140</v>
      </c>
      <c r="C50" s="35" t="s">
        <v>141</v>
      </c>
      <c r="D50" s="37" t="s">
        <v>142</v>
      </c>
    </row>
    <row r="51" ht="150.95" customHeight="1" spans="1:4">
      <c r="A51" s="35">
        <v>48</v>
      </c>
      <c r="B51" s="36" t="s">
        <v>143</v>
      </c>
      <c r="C51" s="35" t="s">
        <v>144</v>
      </c>
      <c r="D51" s="37" t="s">
        <v>145</v>
      </c>
    </row>
    <row r="52" ht="102" customHeight="1" spans="1:4">
      <c r="A52" s="35">
        <v>49</v>
      </c>
      <c r="B52" s="36" t="s">
        <v>146</v>
      </c>
      <c r="C52" s="35" t="s">
        <v>147</v>
      </c>
      <c r="D52" s="37" t="s">
        <v>148</v>
      </c>
    </row>
    <row r="53" ht="72" customHeight="1"/>
  </sheetData>
  <mergeCells count="1">
    <mergeCell ref="A2:D2"/>
  </mergeCells>
  <printOptions horizontalCentered="1"/>
  <pageMargins left="0.25" right="0.25" top="0.75" bottom="0.75" header="0.3" footer="0.3"/>
  <pageSetup paperSize="9" scale="69"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9"/>
  <sheetViews>
    <sheetView workbookViewId="0">
      <selection activeCell="F124" sqref="E124:F124"/>
    </sheetView>
  </sheetViews>
  <sheetFormatPr defaultColWidth="9" defaultRowHeight="14.25"/>
  <cols>
    <col min="1" max="2" width="8.625" style="2" customWidth="1"/>
    <col min="3" max="3" width="36.125" style="2" customWidth="1"/>
    <col min="4" max="4" width="19" style="3" customWidth="1"/>
    <col min="5" max="5" width="19" style="2" customWidth="1"/>
    <col min="6" max="6" width="19" style="3" customWidth="1"/>
    <col min="7" max="7" width="19" style="2" customWidth="1"/>
    <col min="8" max="8" width="24.875" style="2" hidden="1"/>
    <col min="9" max="9" width="21.125" style="2" hidden="1"/>
    <col min="10" max="10" width="19" style="2" hidden="1"/>
    <col min="11" max="11" width="9.25" style="2" hidden="1"/>
    <col min="12" max="12" width="17.625" style="2" hidden="1"/>
    <col min="13" max="13" width="15.75" style="2" hidden="1"/>
    <col min="14" max="14" width="12.875" style="2" hidden="1"/>
    <col min="15" max="15" width="16.875" style="2" hidden="1"/>
    <col min="16" max="256" width="8.625" style="2" customWidth="1"/>
  </cols>
  <sheetData>
    <row r="1" spans="1:1">
      <c r="A1" s="4" t="s">
        <v>149</v>
      </c>
    </row>
    <row r="2" ht="33" customHeight="1" spans="2:15">
      <c r="B2" s="5" t="s">
        <v>150</v>
      </c>
      <c r="C2" s="5"/>
      <c r="D2" s="5"/>
      <c r="E2" s="5"/>
      <c r="F2" s="5"/>
      <c r="G2" s="5"/>
      <c r="H2" s="6"/>
      <c r="I2" s="6"/>
      <c r="J2" s="6"/>
      <c r="K2" s="6"/>
      <c r="L2" s="6"/>
      <c r="M2" s="6"/>
      <c r="N2" s="6"/>
      <c r="O2" s="6"/>
    </row>
    <row r="3" s="1" customFormat="1" ht="40.5" spans="1:15">
      <c r="A3" s="1" t="s">
        <v>151</v>
      </c>
      <c r="B3" s="7" t="s">
        <v>2</v>
      </c>
      <c r="C3" s="7" t="s">
        <v>3</v>
      </c>
      <c r="D3" s="8" t="s">
        <v>152</v>
      </c>
      <c r="E3" s="7" t="s">
        <v>153</v>
      </c>
      <c r="F3" s="8" t="s">
        <v>154</v>
      </c>
      <c r="G3" s="7" t="s">
        <v>155</v>
      </c>
      <c r="I3" s="7" t="s">
        <v>156</v>
      </c>
      <c r="J3" s="7" t="s">
        <v>157</v>
      </c>
      <c r="K3" s="7" t="s">
        <v>158</v>
      </c>
      <c r="L3" s="7" t="s">
        <v>159</v>
      </c>
      <c r="M3" s="7" t="s">
        <v>160</v>
      </c>
      <c r="N3" s="7" t="s">
        <v>161</v>
      </c>
      <c r="O3" s="7" t="s">
        <v>162</v>
      </c>
    </row>
    <row r="4" s="1" customFormat="1" ht="29.45" customHeight="1" spans="2:15">
      <c r="B4" s="9" t="s">
        <v>163</v>
      </c>
      <c r="C4" s="10"/>
      <c r="D4" s="8"/>
      <c r="E4" s="7"/>
      <c r="F4" s="8"/>
      <c r="G4" s="7"/>
      <c r="I4" s="7"/>
      <c r="J4" s="7"/>
      <c r="K4" s="7"/>
      <c r="L4" s="7"/>
      <c r="M4" s="7"/>
      <c r="N4" s="7"/>
      <c r="O4" s="7"/>
    </row>
    <row r="5" ht="24.95" customHeight="1" spans="1:15">
      <c r="A5" s="11">
        <v>8</v>
      </c>
      <c r="B5" s="11">
        <v>1</v>
      </c>
      <c r="C5" s="11" t="s">
        <v>164</v>
      </c>
      <c r="D5" s="12">
        <v>1962280.79</v>
      </c>
      <c r="E5" s="13">
        <f t="shared" ref="E5:E40" si="0">D5-F5</f>
        <v>1922975.79</v>
      </c>
      <c r="F5" s="12">
        <v>39305</v>
      </c>
      <c r="G5" s="11"/>
      <c r="H5" s="11" t="s">
        <v>165</v>
      </c>
      <c r="I5" s="11" t="s">
        <v>166</v>
      </c>
      <c r="J5" s="11" t="s">
        <v>165</v>
      </c>
      <c r="K5" s="11">
        <v>1</v>
      </c>
      <c r="L5" s="11" t="s">
        <v>167</v>
      </c>
      <c r="M5" s="11" t="s">
        <v>168</v>
      </c>
      <c r="N5" s="11" t="s">
        <v>169</v>
      </c>
      <c r="O5" s="11" t="s">
        <v>170</v>
      </c>
    </row>
    <row r="6" ht="24.95" customHeight="1" spans="1:15">
      <c r="A6" s="11">
        <v>33</v>
      </c>
      <c r="B6" s="11">
        <f>B5+1</f>
        <v>2</v>
      </c>
      <c r="C6" s="11" t="s">
        <v>164</v>
      </c>
      <c r="D6" s="12">
        <v>1023834.52</v>
      </c>
      <c r="E6" s="13">
        <v>948064.52</v>
      </c>
      <c r="F6" s="12">
        <v>75770</v>
      </c>
      <c r="G6" s="11"/>
      <c r="H6" s="11" t="s">
        <v>171</v>
      </c>
      <c r="I6" s="11" t="s">
        <v>166</v>
      </c>
      <c r="J6" s="11" t="s">
        <v>172</v>
      </c>
      <c r="K6" s="11">
        <v>1</v>
      </c>
      <c r="L6" s="11" t="s">
        <v>173</v>
      </c>
      <c r="M6" s="11">
        <v>44413</v>
      </c>
      <c r="N6" s="11">
        <v>44266</v>
      </c>
      <c r="O6" s="11" t="s">
        <v>174</v>
      </c>
    </row>
    <row r="7" ht="24.95" customHeight="1" spans="1:15">
      <c r="A7" s="11">
        <v>11</v>
      </c>
      <c r="B7" s="11">
        <f>B44+1</f>
        <v>5</v>
      </c>
      <c r="C7" s="11" t="s">
        <v>175</v>
      </c>
      <c r="D7" s="12">
        <v>996952.91</v>
      </c>
      <c r="E7" s="13">
        <f t="shared" si="0"/>
        <v>711948.19</v>
      </c>
      <c r="F7" s="12">
        <v>285004.72</v>
      </c>
      <c r="G7" s="14" t="s">
        <v>176</v>
      </c>
      <c r="H7" s="11" t="s">
        <v>177</v>
      </c>
      <c r="I7" s="11" t="s">
        <v>166</v>
      </c>
      <c r="J7" s="11" t="s">
        <v>178</v>
      </c>
      <c r="K7" s="11">
        <v>8</v>
      </c>
      <c r="L7" s="11" t="s">
        <v>179</v>
      </c>
      <c r="M7" s="11" t="s">
        <v>180</v>
      </c>
      <c r="N7" s="11" t="s">
        <v>181</v>
      </c>
      <c r="O7" s="11" t="s">
        <v>182</v>
      </c>
    </row>
    <row r="8" ht="24.95" customHeight="1" spans="1:15">
      <c r="A8" s="11">
        <v>12</v>
      </c>
      <c r="B8" s="11">
        <f t="shared" ref="B8:B40" si="1">B7+1</f>
        <v>6</v>
      </c>
      <c r="C8" s="11" t="s">
        <v>183</v>
      </c>
      <c r="D8" s="12">
        <f>3877568.59-D45</f>
        <v>3068043.87</v>
      </c>
      <c r="E8" s="13">
        <f t="shared" si="0"/>
        <v>1717029.29</v>
      </c>
      <c r="F8" s="12">
        <f>1265727.8+112786.78+19000-F45</f>
        <v>1351014.58</v>
      </c>
      <c r="G8" s="11" t="s">
        <v>184</v>
      </c>
      <c r="H8" s="11" t="s">
        <v>185</v>
      </c>
      <c r="I8" s="11" t="s">
        <v>166</v>
      </c>
      <c r="J8" s="11" t="s">
        <v>186</v>
      </c>
      <c r="K8" s="11">
        <v>12</v>
      </c>
      <c r="L8" s="11" t="s">
        <v>187</v>
      </c>
      <c r="M8" s="11" t="s">
        <v>188</v>
      </c>
      <c r="N8" s="11" t="s">
        <v>189</v>
      </c>
      <c r="O8" s="11" t="s">
        <v>182</v>
      </c>
    </row>
    <row r="9" ht="24.95" customHeight="1" spans="1:15">
      <c r="A9" s="11">
        <v>14</v>
      </c>
      <c r="B9" s="11">
        <f>B46+1</f>
        <v>8</v>
      </c>
      <c r="C9" s="11" t="s">
        <v>190</v>
      </c>
      <c r="D9" s="12">
        <v>1589791.08</v>
      </c>
      <c r="E9" s="13">
        <f t="shared" si="0"/>
        <v>1071974.89</v>
      </c>
      <c r="F9" s="12">
        <f>150585.59+339749.47+27481.13</f>
        <v>517816.19</v>
      </c>
      <c r="G9" s="11"/>
      <c r="H9" s="11" t="s">
        <v>191</v>
      </c>
      <c r="I9" s="11" t="s">
        <v>166</v>
      </c>
      <c r="J9" s="11" t="s">
        <v>192</v>
      </c>
      <c r="K9" s="11">
        <v>1</v>
      </c>
      <c r="L9" s="11" t="s">
        <v>173</v>
      </c>
      <c r="M9" s="11" t="s">
        <v>193</v>
      </c>
      <c r="N9" s="11" t="s">
        <v>194</v>
      </c>
      <c r="O9" s="11" t="s">
        <v>195</v>
      </c>
    </row>
    <row r="10" ht="24.95" customHeight="1" spans="1:15">
      <c r="A10" s="11">
        <v>18</v>
      </c>
      <c r="B10" s="11">
        <f>B49+1</f>
        <v>12</v>
      </c>
      <c r="C10" s="11" t="s">
        <v>196</v>
      </c>
      <c r="D10" s="12">
        <v>1917683.12</v>
      </c>
      <c r="E10" s="13">
        <f t="shared" si="0"/>
        <v>1486534.72</v>
      </c>
      <c r="F10" s="12">
        <f>27479.49+84111.18+114520+205037.73</f>
        <v>431148.4</v>
      </c>
      <c r="G10" s="14" t="s">
        <v>197</v>
      </c>
      <c r="H10" s="11" t="s">
        <v>198</v>
      </c>
      <c r="I10" s="11" t="s">
        <v>166</v>
      </c>
      <c r="J10" s="11" t="s">
        <v>199</v>
      </c>
      <c r="K10" s="11">
        <v>38</v>
      </c>
      <c r="L10" s="11" t="s">
        <v>173</v>
      </c>
      <c r="M10" s="11" t="s">
        <v>200</v>
      </c>
      <c r="N10" s="11" t="s">
        <v>201</v>
      </c>
      <c r="O10" s="11" t="s">
        <v>202</v>
      </c>
    </row>
    <row r="11" ht="24.95" customHeight="1" spans="1:15">
      <c r="A11" s="11">
        <v>19</v>
      </c>
      <c r="B11" s="11">
        <f t="shared" si="1"/>
        <v>13</v>
      </c>
      <c r="C11" s="11" t="s">
        <v>203</v>
      </c>
      <c r="D11" s="12">
        <v>3239989.01</v>
      </c>
      <c r="E11" s="13">
        <f t="shared" si="0"/>
        <v>1261722.04</v>
      </c>
      <c r="F11" s="12">
        <f>581781.7+30150.5+1366334.77</f>
        <v>1978266.97</v>
      </c>
      <c r="G11" s="11"/>
      <c r="H11" s="11" t="s">
        <v>204</v>
      </c>
      <c r="I11" s="11" t="s">
        <v>166</v>
      </c>
      <c r="J11" s="11" t="s">
        <v>205</v>
      </c>
      <c r="K11" s="11">
        <v>1</v>
      </c>
      <c r="L11" s="11" t="s">
        <v>173</v>
      </c>
      <c r="M11" s="11" t="s">
        <v>206</v>
      </c>
      <c r="N11" s="11" t="s">
        <v>207</v>
      </c>
      <c r="O11" s="11" t="s">
        <v>208</v>
      </c>
    </row>
    <row r="12" ht="24.95" customHeight="1" spans="1:15">
      <c r="A12" s="11">
        <v>20</v>
      </c>
      <c r="B12" s="11">
        <f t="shared" si="1"/>
        <v>14</v>
      </c>
      <c r="C12" s="11" t="s">
        <v>209</v>
      </c>
      <c r="D12" s="12">
        <v>138985.25</v>
      </c>
      <c r="E12" s="13">
        <f t="shared" si="0"/>
        <v>138985.25</v>
      </c>
      <c r="F12" s="12"/>
      <c r="G12" s="11"/>
      <c r="H12" s="11" t="s">
        <v>210</v>
      </c>
      <c r="I12" s="11" t="s">
        <v>166</v>
      </c>
      <c r="J12" s="11" t="s">
        <v>211</v>
      </c>
      <c r="K12" s="11">
        <v>1</v>
      </c>
      <c r="L12" s="11" t="s">
        <v>173</v>
      </c>
      <c r="M12" s="11" t="s">
        <v>212</v>
      </c>
      <c r="N12" s="11" t="s">
        <v>213</v>
      </c>
      <c r="O12" s="11" t="s">
        <v>214</v>
      </c>
    </row>
    <row r="13" ht="24.95" customHeight="1" spans="1:15">
      <c r="A13" s="11">
        <v>21</v>
      </c>
      <c r="B13" s="11">
        <f t="shared" si="1"/>
        <v>15</v>
      </c>
      <c r="C13" s="11" t="s">
        <v>46</v>
      </c>
      <c r="D13" s="12">
        <v>782196.57</v>
      </c>
      <c r="E13" s="13">
        <f t="shared" si="0"/>
        <v>348897.27</v>
      </c>
      <c r="F13" s="12">
        <f>341552.9+75471.68+16274.72</f>
        <v>433299.3</v>
      </c>
      <c r="G13" s="11"/>
      <c r="H13" s="11" t="s">
        <v>215</v>
      </c>
      <c r="I13" s="11" t="s">
        <v>166</v>
      </c>
      <c r="J13" s="11" t="s">
        <v>216</v>
      </c>
      <c r="K13" s="11">
        <v>1</v>
      </c>
      <c r="L13" s="11" t="s">
        <v>173</v>
      </c>
      <c r="M13" s="11" t="s">
        <v>217</v>
      </c>
      <c r="N13" s="11" t="s">
        <v>218</v>
      </c>
      <c r="O13" s="11" t="s">
        <v>219</v>
      </c>
    </row>
    <row r="14" ht="24.95" customHeight="1" spans="1:15">
      <c r="A14" s="11">
        <v>22</v>
      </c>
      <c r="B14" s="11">
        <f t="shared" si="1"/>
        <v>16</v>
      </c>
      <c r="C14" s="11" t="s">
        <v>49</v>
      </c>
      <c r="D14" s="12">
        <v>327909.65</v>
      </c>
      <c r="E14" s="13">
        <f t="shared" si="0"/>
        <v>327909.65</v>
      </c>
      <c r="F14" s="12"/>
      <c r="G14" s="11"/>
      <c r="H14" s="11" t="s">
        <v>220</v>
      </c>
      <c r="I14" s="11" t="s">
        <v>166</v>
      </c>
      <c r="J14" s="11" t="s">
        <v>221</v>
      </c>
      <c r="K14" s="11">
        <v>1</v>
      </c>
      <c r="L14" s="11" t="s">
        <v>173</v>
      </c>
      <c r="M14" s="11" t="s">
        <v>222</v>
      </c>
      <c r="N14" s="11" t="s">
        <v>223</v>
      </c>
      <c r="O14" s="11" t="s">
        <v>224</v>
      </c>
    </row>
    <row r="15" ht="24.95" customHeight="1" spans="1:15">
      <c r="A15" s="11">
        <v>23</v>
      </c>
      <c r="B15" s="11">
        <f t="shared" si="1"/>
        <v>17</v>
      </c>
      <c r="C15" s="11" t="s">
        <v>225</v>
      </c>
      <c r="D15" s="12">
        <v>1725754.88</v>
      </c>
      <c r="E15" s="13">
        <f t="shared" si="0"/>
        <v>251489.16</v>
      </c>
      <c r="F15" s="12">
        <f>1112998.4+353684.32+4645+2938</f>
        <v>1474265.72</v>
      </c>
      <c r="G15" s="11" t="s">
        <v>226</v>
      </c>
      <c r="H15" s="11" t="s">
        <v>227</v>
      </c>
      <c r="I15" s="11" t="s">
        <v>166</v>
      </c>
      <c r="J15" s="11" t="s">
        <v>228</v>
      </c>
      <c r="K15" s="11">
        <v>3</v>
      </c>
      <c r="L15" s="11" t="s">
        <v>173</v>
      </c>
      <c r="M15" s="11" t="s">
        <v>229</v>
      </c>
      <c r="N15" s="11" t="s">
        <v>230</v>
      </c>
      <c r="O15" s="11" t="s">
        <v>231</v>
      </c>
    </row>
    <row r="16" ht="24.95" customHeight="1" spans="1:15">
      <c r="A16" s="11">
        <v>24</v>
      </c>
      <c r="B16" s="11">
        <f t="shared" si="1"/>
        <v>18</v>
      </c>
      <c r="C16" s="11" t="s">
        <v>232</v>
      </c>
      <c r="D16" s="12">
        <v>3351857.47</v>
      </c>
      <c r="E16" s="13">
        <f t="shared" si="0"/>
        <v>3277706.09</v>
      </c>
      <c r="F16" s="12">
        <f>62757.38+11394</f>
        <v>74151.38</v>
      </c>
      <c r="G16" s="11"/>
      <c r="H16" s="11" t="s">
        <v>233</v>
      </c>
      <c r="I16" s="11" t="s">
        <v>166</v>
      </c>
      <c r="J16" s="11" t="s">
        <v>234</v>
      </c>
      <c r="K16" s="11">
        <v>1</v>
      </c>
      <c r="L16" s="11" t="s">
        <v>173</v>
      </c>
      <c r="M16" s="11" t="s">
        <v>235</v>
      </c>
      <c r="N16" s="11" t="s">
        <v>236</v>
      </c>
      <c r="O16" s="11" t="s">
        <v>237</v>
      </c>
    </row>
    <row r="17" ht="24.95" customHeight="1" spans="1:15">
      <c r="A17" s="11">
        <v>25</v>
      </c>
      <c r="B17" s="11">
        <f t="shared" si="1"/>
        <v>19</v>
      </c>
      <c r="C17" s="11" t="s">
        <v>238</v>
      </c>
      <c r="D17" s="12">
        <v>1226661.97</v>
      </c>
      <c r="E17" s="13">
        <f t="shared" si="0"/>
        <v>1098086.75</v>
      </c>
      <c r="F17" s="12">
        <v>128575.22</v>
      </c>
      <c r="G17" s="11"/>
      <c r="H17" s="11" t="s">
        <v>239</v>
      </c>
      <c r="I17" s="11" t="s">
        <v>166</v>
      </c>
      <c r="J17" s="11" t="s">
        <v>240</v>
      </c>
      <c r="K17" s="11">
        <v>1</v>
      </c>
      <c r="L17" s="11" t="s">
        <v>173</v>
      </c>
      <c r="M17" s="11" t="s">
        <v>241</v>
      </c>
      <c r="N17" s="11" t="s">
        <v>242</v>
      </c>
      <c r="O17" s="11" t="s">
        <v>243</v>
      </c>
    </row>
    <row r="18" ht="24.95" customHeight="1" spans="1:15">
      <c r="A18" s="11">
        <v>26</v>
      </c>
      <c r="B18" s="11">
        <f t="shared" si="1"/>
        <v>20</v>
      </c>
      <c r="C18" s="11" t="s">
        <v>238</v>
      </c>
      <c r="D18" s="12">
        <v>1478948.63</v>
      </c>
      <c r="E18" s="13">
        <f t="shared" si="0"/>
        <v>1478948.63</v>
      </c>
      <c r="F18" s="12"/>
      <c r="G18" s="11"/>
      <c r="H18" s="11" t="s">
        <v>244</v>
      </c>
      <c r="I18" s="11" t="s">
        <v>166</v>
      </c>
      <c r="J18" s="11" t="s">
        <v>245</v>
      </c>
      <c r="K18" s="11">
        <v>1</v>
      </c>
      <c r="L18" s="11" t="s">
        <v>173</v>
      </c>
      <c r="M18" s="11" t="s">
        <v>246</v>
      </c>
      <c r="N18" s="11" t="s">
        <v>247</v>
      </c>
      <c r="O18" s="11" t="s">
        <v>248</v>
      </c>
    </row>
    <row r="19" ht="24.95" customHeight="1" spans="1:15">
      <c r="A19" s="11">
        <v>27</v>
      </c>
      <c r="B19" s="11">
        <f t="shared" si="1"/>
        <v>21</v>
      </c>
      <c r="C19" s="11" t="s">
        <v>249</v>
      </c>
      <c r="D19" s="12">
        <v>1463322.79</v>
      </c>
      <c r="E19" s="13">
        <f t="shared" si="0"/>
        <v>829091.11</v>
      </c>
      <c r="F19" s="12">
        <f>492050.74+142180.94</f>
        <v>634231.68</v>
      </c>
      <c r="G19" s="11"/>
      <c r="H19" s="11" t="s">
        <v>250</v>
      </c>
      <c r="I19" s="11" t="s">
        <v>166</v>
      </c>
      <c r="J19" s="11" t="s">
        <v>251</v>
      </c>
      <c r="K19" s="11">
        <v>1</v>
      </c>
      <c r="L19" s="11" t="s">
        <v>173</v>
      </c>
      <c r="M19" s="11" t="s">
        <v>252</v>
      </c>
      <c r="N19" s="11" t="s">
        <v>253</v>
      </c>
      <c r="O19" s="11" t="s">
        <v>254</v>
      </c>
    </row>
    <row r="20" ht="24.95" customHeight="1" spans="1:15">
      <c r="A20" s="11">
        <v>28</v>
      </c>
      <c r="B20" s="11">
        <f t="shared" si="1"/>
        <v>22</v>
      </c>
      <c r="C20" s="11" t="s">
        <v>255</v>
      </c>
      <c r="D20" s="12">
        <v>2811931.94</v>
      </c>
      <c r="E20" s="13">
        <f t="shared" si="0"/>
        <v>1894859.42</v>
      </c>
      <c r="F20" s="12">
        <f>26800+117600+512200+5362.54+255109.98</f>
        <v>917072.52</v>
      </c>
      <c r="G20" s="11"/>
      <c r="H20" s="11" t="s">
        <v>256</v>
      </c>
      <c r="I20" s="11" t="s">
        <v>166</v>
      </c>
      <c r="J20" s="11" t="s">
        <v>257</v>
      </c>
      <c r="K20" s="11">
        <v>1</v>
      </c>
      <c r="L20" s="11" t="s">
        <v>173</v>
      </c>
      <c r="M20" s="11" t="s">
        <v>258</v>
      </c>
      <c r="N20" s="11" t="s">
        <v>259</v>
      </c>
      <c r="O20" s="11" t="s">
        <v>260</v>
      </c>
    </row>
    <row r="21" ht="24.95" customHeight="1" spans="1:15">
      <c r="A21" s="11">
        <v>29</v>
      </c>
      <c r="B21" s="11">
        <f t="shared" si="1"/>
        <v>23</v>
      </c>
      <c r="C21" s="11" t="s">
        <v>261</v>
      </c>
      <c r="D21" s="12">
        <f>4178575.14-D50</f>
        <v>3936200.52</v>
      </c>
      <c r="E21" s="13">
        <f t="shared" si="0"/>
        <v>3673540.72</v>
      </c>
      <c r="F21" s="12">
        <f>3450.6+192000+1714.8+6285.99+57260+9805-F50</f>
        <v>262659.8</v>
      </c>
      <c r="G21" s="14" t="s">
        <v>262</v>
      </c>
      <c r="H21" s="11" t="s">
        <v>263</v>
      </c>
      <c r="I21" s="11" t="s">
        <v>166</v>
      </c>
      <c r="J21" s="11" t="s">
        <v>264</v>
      </c>
      <c r="K21" s="11" t="s">
        <v>265</v>
      </c>
      <c r="L21" s="11" t="s">
        <v>266</v>
      </c>
      <c r="M21" s="11" t="s">
        <v>267</v>
      </c>
      <c r="N21" s="11" t="s">
        <v>268</v>
      </c>
      <c r="O21" s="11" t="s">
        <v>269</v>
      </c>
    </row>
    <row r="22" ht="24.95" customHeight="1" spans="1:15">
      <c r="A22" s="11">
        <v>34</v>
      </c>
      <c r="B22" s="11">
        <f t="shared" si="1"/>
        <v>24</v>
      </c>
      <c r="C22" s="11" t="s">
        <v>270</v>
      </c>
      <c r="D22" s="15">
        <v>8188273.58</v>
      </c>
      <c r="E22" s="13">
        <f t="shared" si="0"/>
        <v>2802538.85</v>
      </c>
      <c r="F22" s="15">
        <f>1782083.82+3603650.91</f>
        <v>5385734.73</v>
      </c>
      <c r="G22" s="11"/>
      <c r="H22" s="11" t="s">
        <v>271</v>
      </c>
      <c r="I22" s="11" t="s">
        <v>166</v>
      </c>
      <c r="J22" s="11" t="s">
        <v>272</v>
      </c>
      <c r="K22" s="11">
        <v>1</v>
      </c>
      <c r="L22" s="11" t="s">
        <v>173</v>
      </c>
      <c r="M22" s="11">
        <v>44483</v>
      </c>
      <c r="N22" s="26">
        <v>44616</v>
      </c>
      <c r="O22" s="11" t="s">
        <v>273</v>
      </c>
    </row>
    <row r="23" ht="24.95" customHeight="1" spans="1:15">
      <c r="A23" s="11">
        <v>35</v>
      </c>
      <c r="B23" s="11">
        <f t="shared" si="1"/>
        <v>25</v>
      </c>
      <c r="C23" s="11" t="s">
        <v>270</v>
      </c>
      <c r="D23" s="12">
        <v>7712928.17</v>
      </c>
      <c r="E23" s="13">
        <f t="shared" si="0"/>
        <v>3306863.98</v>
      </c>
      <c r="F23" s="12">
        <f>2329180.47+2076883.72</f>
        <v>4406064.19</v>
      </c>
      <c r="G23" s="11"/>
      <c r="H23" s="11" t="s">
        <v>274</v>
      </c>
      <c r="I23" s="11" t="s">
        <v>166</v>
      </c>
      <c r="J23" s="11" t="s">
        <v>275</v>
      </c>
      <c r="K23" s="11">
        <v>1</v>
      </c>
      <c r="L23" s="11" t="s">
        <v>173</v>
      </c>
      <c r="M23" s="11">
        <v>44384</v>
      </c>
      <c r="N23" s="26">
        <v>44616</v>
      </c>
      <c r="O23" s="11" t="s">
        <v>276</v>
      </c>
    </row>
    <row r="24" ht="24.95" customHeight="1" spans="1:15">
      <c r="A24" s="11">
        <v>36</v>
      </c>
      <c r="B24" s="11">
        <f t="shared" si="1"/>
        <v>26</v>
      </c>
      <c r="C24" s="11" t="s">
        <v>277</v>
      </c>
      <c r="D24" s="12">
        <v>512232.15</v>
      </c>
      <c r="E24" s="13">
        <f t="shared" si="0"/>
        <v>220715.13</v>
      </c>
      <c r="F24" s="12">
        <v>291517.02</v>
      </c>
      <c r="G24" s="11"/>
      <c r="H24" s="11" t="s">
        <v>278</v>
      </c>
      <c r="I24" s="11" t="s">
        <v>166</v>
      </c>
      <c r="J24" s="11" t="s">
        <v>278</v>
      </c>
      <c r="K24" s="11">
        <v>1</v>
      </c>
      <c r="L24" s="11" t="s">
        <v>173</v>
      </c>
      <c r="M24" s="11">
        <v>43861</v>
      </c>
      <c r="N24" s="26">
        <v>44582</v>
      </c>
      <c r="O24" s="11" t="s">
        <v>279</v>
      </c>
    </row>
    <row r="25" ht="24.95" customHeight="1" spans="1:15">
      <c r="A25" s="11">
        <v>37</v>
      </c>
      <c r="B25" s="11">
        <f t="shared" si="1"/>
        <v>27</v>
      </c>
      <c r="C25" s="11" t="s">
        <v>277</v>
      </c>
      <c r="D25" s="12">
        <v>68250.93</v>
      </c>
      <c r="E25" s="13">
        <f t="shared" si="0"/>
        <v>25372.94</v>
      </c>
      <c r="F25" s="12">
        <v>42877.99</v>
      </c>
      <c r="G25" s="11"/>
      <c r="H25" s="11" t="s">
        <v>280</v>
      </c>
      <c r="I25" s="11" t="s">
        <v>166</v>
      </c>
      <c r="J25" s="11" t="s">
        <v>280</v>
      </c>
      <c r="K25" s="11">
        <v>1</v>
      </c>
      <c r="L25" s="11" t="s">
        <v>173</v>
      </c>
      <c r="M25" s="11">
        <v>43889</v>
      </c>
      <c r="N25" s="26">
        <v>44582</v>
      </c>
      <c r="O25" s="11" t="s">
        <v>279</v>
      </c>
    </row>
    <row r="26" ht="24.95" customHeight="1" spans="1:15">
      <c r="A26" s="11">
        <v>38</v>
      </c>
      <c r="B26" s="11">
        <f t="shared" si="1"/>
        <v>28</v>
      </c>
      <c r="C26" s="11" t="s">
        <v>277</v>
      </c>
      <c r="D26" s="12">
        <v>59776.28</v>
      </c>
      <c r="E26" s="13">
        <f t="shared" si="0"/>
        <v>19185.22</v>
      </c>
      <c r="F26" s="12">
        <v>40591.06</v>
      </c>
      <c r="G26" s="11"/>
      <c r="H26" s="11" t="s">
        <v>281</v>
      </c>
      <c r="I26" s="11" t="s">
        <v>166</v>
      </c>
      <c r="J26" s="11" t="s">
        <v>282</v>
      </c>
      <c r="K26" s="11">
        <v>1</v>
      </c>
      <c r="L26" s="11" t="s">
        <v>173</v>
      </c>
      <c r="M26" s="11">
        <v>43861</v>
      </c>
      <c r="N26" s="26">
        <v>44582</v>
      </c>
      <c r="O26" s="11" t="s">
        <v>279</v>
      </c>
    </row>
    <row r="27" ht="24.95" customHeight="1" spans="1:15">
      <c r="A27" s="11">
        <v>39</v>
      </c>
      <c r="B27" s="11">
        <f t="shared" si="1"/>
        <v>29</v>
      </c>
      <c r="C27" s="11" t="s">
        <v>277</v>
      </c>
      <c r="D27" s="12">
        <v>54015.17</v>
      </c>
      <c r="E27" s="13">
        <f t="shared" si="0"/>
        <v>18283.57</v>
      </c>
      <c r="F27" s="12">
        <v>35731.6</v>
      </c>
      <c r="G27" s="11"/>
      <c r="H27" s="11" t="s">
        <v>283</v>
      </c>
      <c r="I27" s="11" t="s">
        <v>166</v>
      </c>
      <c r="J27" s="11" t="s">
        <v>282</v>
      </c>
      <c r="K27" s="11">
        <v>1</v>
      </c>
      <c r="L27" s="11" t="s">
        <v>173</v>
      </c>
      <c r="M27" s="11">
        <v>43861</v>
      </c>
      <c r="N27" s="26">
        <v>44582</v>
      </c>
      <c r="O27" s="11" t="s">
        <v>279</v>
      </c>
    </row>
    <row r="28" ht="24.95" customHeight="1" spans="1:15">
      <c r="A28" s="11">
        <v>44</v>
      </c>
      <c r="B28" s="11">
        <f t="shared" si="1"/>
        <v>30</v>
      </c>
      <c r="C28" s="11" t="s">
        <v>284</v>
      </c>
      <c r="D28" s="12">
        <v>739459.48</v>
      </c>
      <c r="E28" s="13">
        <f t="shared" si="0"/>
        <v>703459.48</v>
      </c>
      <c r="F28" s="12">
        <v>36000</v>
      </c>
      <c r="G28" s="11"/>
      <c r="H28" s="11" t="s">
        <v>285</v>
      </c>
      <c r="I28" s="11" t="s">
        <v>166</v>
      </c>
      <c r="J28" s="11" t="s">
        <v>286</v>
      </c>
      <c r="K28" s="11">
        <v>1</v>
      </c>
      <c r="L28" s="11" t="s">
        <v>173</v>
      </c>
      <c r="M28" s="11" t="s">
        <v>287</v>
      </c>
      <c r="N28" s="11" t="s">
        <v>288</v>
      </c>
      <c r="O28" s="11" t="s">
        <v>289</v>
      </c>
    </row>
    <row r="29" ht="24.95" customHeight="1" spans="1:15">
      <c r="A29" s="11">
        <v>45</v>
      </c>
      <c r="B29" s="11">
        <f t="shared" si="1"/>
        <v>31</v>
      </c>
      <c r="C29" s="11" t="s">
        <v>290</v>
      </c>
      <c r="D29" s="12">
        <v>1229983.81</v>
      </c>
      <c r="E29" s="13">
        <f t="shared" si="0"/>
        <v>792579.34</v>
      </c>
      <c r="F29" s="12">
        <v>437404.47</v>
      </c>
      <c r="G29" s="11"/>
      <c r="H29" s="11" t="s">
        <v>291</v>
      </c>
      <c r="I29" s="11" t="s">
        <v>166</v>
      </c>
      <c r="J29" s="11" t="s">
        <v>292</v>
      </c>
      <c r="K29" s="11">
        <v>1</v>
      </c>
      <c r="L29" s="11" t="s">
        <v>173</v>
      </c>
      <c r="M29" s="11" t="s">
        <v>293</v>
      </c>
      <c r="N29" s="11" t="s">
        <v>294</v>
      </c>
      <c r="O29" s="11" t="s">
        <v>295</v>
      </c>
    </row>
    <row r="30" ht="24.95" customHeight="1" spans="1:15">
      <c r="A30" s="11">
        <v>47</v>
      </c>
      <c r="B30" s="11">
        <f>B55+1</f>
        <v>33</v>
      </c>
      <c r="C30" s="11" t="s">
        <v>296</v>
      </c>
      <c r="D30" s="12">
        <v>12647693.28</v>
      </c>
      <c r="E30" s="13">
        <f t="shared" si="0"/>
        <v>0</v>
      </c>
      <c r="F30" s="12">
        <v>12647693.28</v>
      </c>
      <c r="G30" s="14" t="s">
        <v>297</v>
      </c>
      <c r="H30" s="11" t="s">
        <v>298</v>
      </c>
      <c r="I30" s="11" t="s">
        <v>166</v>
      </c>
      <c r="J30" s="11" t="s">
        <v>299</v>
      </c>
      <c r="K30" s="11">
        <v>4</v>
      </c>
      <c r="L30" s="11" t="s">
        <v>173</v>
      </c>
      <c r="M30" s="11" t="s">
        <v>300</v>
      </c>
      <c r="N30" s="11" t="s">
        <v>288</v>
      </c>
      <c r="O30" s="11" t="s">
        <v>301</v>
      </c>
    </row>
    <row r="31" ht="24.95" customHeight="1" spans="1:15">
      <c r="A31" s="11">
        <v>48</v>
      </c>
      <c r="B31" s="11">
        <f t="shared" si="1"/>
        <v>34</v>
      </c>
      <c r="C31" s="11" t="s">
        <v>302</v>
      </c>
      <c r="D31" s="12">
        <v>459059.27</v>
      </c>
      <c r="E31" s="13">
        <f t="shared" si="0"/>
        <v>407380.02</v>
      </c>
      <c r="F31" s="12">
        <v>51679.25</v>
      </c>
      <c r="G31" s="11"/>
      <c r="H31" s="11" t="s">
        <v>303</v>
      </c>
      <c r="I31" s="11" t="s">
        <v>166</v>
      </c>
      <c r="J31" s="11" t="s">
        <v>303</v>
      </c>
      <c r="K31" s="11">
        <v>1</v>
      </c>
      <c r="L31" s="11" t="s">
        <v>173</v>
      </c>
      <c r="M31" s="11" t="s">
        <v>304</v>
      </c>
      <c r="N31" s="11" t="s">
        <v>305</v>
      </c>
      <c r="O31" s="11" t="s">
        <v>306</v>
      </c>
    </row>
    <row r="32" ht="24.95" customHeight="1" spans="1:15">
      <c r="A32" s="11">
        <v>49</v>
      </c>
      <c r="B32" s="11">
        <f t="shared" si="1"/>
        <v>35</v>
      </c>
      <c r="C32" s="11" t="s">
        <v>307</v>
      </c>
      <c r="D32" s="12">
        <v>504561.63</v>
      </c>
      <c r="E32" s="13">
        <f t="shared" si="0"/>
        <v>333273.82</v>
      </c>
      <c r="F32" s="12">
        <f>121911.14+49376.67</f>
        <v>171287.81</v>
      </c>
      <c r="G32" s="11"/>
      <c r="H32" s="11" t="s">
        <v>308</v>
      </c>
      <c r="I32" s="11" t="s">
        <v>166</v>
      </c>
      <c r="J32" s="11" t="s">
        <v>309</v>
      </c>
      <c r="K32" s="11">
        <v>1</v>
      </c>
      <c r="L32" s="11" t="s">
        <v>173</v>
      </c>
      <c r="M32" s="11" t="s">
        <v>310</v>
      </c>
      <c r="N32" s="11" t="s">
        <v>311</v>
      </c>
      <c r="O32" s="11" t="s">
        <v>289</v>
      </c>
    </row>
    <row r="33" ht="24.95" customHeight="1" spans="1:15">
      <c r="A33" s="11">
        <v>50</v>
      </c>
      <c r="B33" s="11">
        <f t="shared" si="1"/>
        <v>36</v>
      </c>
      <c r="C33" s="11" t="s">
        <v>312</v>
      </c>
      <c r="D33" s="12">
        <v>1411661.28</v>
      </c>
      <c r="E33" s="13">
        <f t="shared" si="0"/>
        <v>1315998.15</v>
      </c>
      <c r="F33" s="12">
        <v>95663.13</v>
      </c>
      <c r="G33" s="11"/>
      <c r="H33" s="11" t="s">
        <v>313</v>
      </c>
      <c r="I33" s="11" t="s">
        <v>166</v>
      </c>
      <c r="J33" s="11" t="s">
        <v>314</v>
      </c>
      <c r="K33" s="11">
        <v>1</v>
      </c>
      <c r="L33" s="11" t="s">
        <v>173</v>
      </c>
      <c r="M33" s="11" t="s">
        <v>315</v>
      </c>
      <c r="N33" s="11" t="s">
        <v>316</v>
      </c>
      <c r="O33" s="11" t="s">
        <v>317</v>
      </c>
    </row>
    <row r="34" ht="24.95" customHeight="1" spans="1:15">
      <c r="A34" s="11">
        <v>51</v>
      </c>
      <c r="B34" s="11">
        <f t="shared" si="1"/>
        <v>37</v>
      </c>
      <c r="C34" s="11" t="s">
        <v>312</v>
      </c>
      <c r="D34" s="12">
        <v>2437401.58</v>
      </c>
      <c r="E34" s="13">
        <f t="shared" si="0"/>
        <v>1953834.93</v>
      </c>
      <c r="F34" s="12">
        <v>483566.65</v>
      </c>
      <c r="G34" s="11"/>
      <c r="H34" s="11" t="s">
        <v>318</v>
      </c>
      <c r="I34" s="11" t="s">
        <v>166</v>
      </c>
      <c r="J34" s="11" t="s">
        <v>319</v>
      </c>
      <c r="K34" s="11">
        <v>1</v>
      </c>
      <c r="L34" s="11" t="s">
        <v>173</v>
      </c>
      <c r="M34" s="11" t="s">
        <v>320</v>
      </c>
      <c r="N34" s="11" t="s">
        <v>316</v>
      </c>
      <c r="O34" s="11" t="s">
        <v>182</v>
      </c>
    </row>
    <row r="35" ht="24.95" customHeight="1" spans="1:15">
      <c r="A35" s="11">
        <v>52</v>
      </c>
      <c r="B35" s="11">
        <f t="shared" si="1"/>
        <v>38</v>
      </c>
      <c r="C35" s="11" t="s">
        <v>321</v>
      </c>
      <c r="D35" s="12">
        <v>822047.59</v>
      </c>
      <c r="E35" s="13">
        <f t="shared" si="0"/>
        <v>302756.36</v>
      </c>
      <c r="F35" s="12">
        <f>399797.27+119493.96</f>
        <v>519291.23</v>
      </c>
      <c r="G35" s="11"/>
      <c r="H35" s="11" t="s">
        <v>322</v>
      </c>
      <c r="I35" s="11" t="s">
        <v>166</v>
      </c>
      <c r="J35" s="11" t="s">
        <v>323</v>
      </c>
      <c r="K35" s="11">
        <v>1</v>
      </c>
      <c r="L35" s="11" t="s">
        <v>173</v>
      </c>
      <c r="M35" s="11" t="s">
        <v>324</v>
      </c>
      <c r="N35" s="11" t="s">
        <v>325</v>
      </c>
      <c r="O35" s="11" t="s">
        <v>326</v>
      </c>
    </row>
    <row r="36" ht="24.95" customHeight="1" spans="1:15">
      <c r="A36" s="11">
        <v>53</v>
      </c>
      <c r="B36" s="11">
        <f t="shared" si="1"/>
        <v>39</v>
      </c>
      <c r="C36" s="11" t="s">
        <v>321</v>
      </c>
      <c r="D36" s="12">
        <v>5040235.45</v>
      </c>
      <c r="E36" s="13">
        <f t="shared" si="0"/>
        <v>4838305.46</v>
      </c>
      <c r="F36" s="12">
        <f>32641.51+169288.48</f>
        <v>201929.99</v>
      </c>
      <c r="G36" s="11"/>
      <c r="H36" s="11" t="s">
        <v>327</v>
      </c>
      <c r="I36" s="11" t="s">
        <v>166</v>
      </c>
      <c r="J36" s="11" t="s">
        <v>328</v>
      </c>
      <c r="K36" s="11">
        <v>1</v>
      </c>
      <c r="L36" s="11" t="s">
        <v>329</v>
      </c>
      <c r="M36" s="11" t="s">
        <v>330</v>
      </c>
      <c r="N36" s="11" t="s">
        <v>331</v>
      </c>
      <c r="O36" s="11" t="s">
        <v>332</v>
      </c>
    </row>
    <row r="37" ht="24.95" customHeight="1" spans="1:15">
      <c r="A37" s="11">
        <v>54</v>
      </c>
      <c r="B37" s="11">
        <f t="shared" si="1"/>
        <v>40</v>
      </c>
      <c r="C37" s="11" t="s">
        <v>333</v>
      </c>
      <c r="D37" s="12">
        <v>680963.11</v>
      </c>
      <c r="E37" s="13">
        <f t="shared" si="0"/>
        <v>512516.98</v>
      </c>
      <c r="F37" s="12">
        <v>168446.13</v>
      </c>
      <c r="G37" s="11"/>
      <c r="H37" s="11" t="s">
        <v>334</v>
      </c>
      <c r="I37" s="11" t="s">
        <v>166</v>
      </c>
      <c r="J37" s="11" t="s">
        <v>335</v>
      </c>
      <c r="K37" s="11">
        <v>1</v>
      </c>
      <c r="L37" s="11" t="s">
        <v>173</v>
      </c>
      <c r="M37" s="11" t="s">
        <v>336</v>
      </c>
      <c r="N37" s="11" t="s">
        <v>337</v>
      </c>
      <c r="O37" s="11" t="s">
        <v>338</v>
      </c>
    </row>
    <row r="38" ht="24.95" customHeight="1" spans="1:15">
      <c r="A38" s="11">
        <v>55</v>
      </c>
      <c r="B38" s="11">
        <f t="shared" si="1"/>
        <v>41</v>
      </c>
      <c r="C38" s="11" t="s">
        <v>339</v>
      </c>
      <c r="D38" s="12">
        <v>5018214.04</v>
      </c>
      <c r="E38" s="13">
        <f t="shared" si="0"/>
        <v>68460</v>
      </c>
      <c r="F38" s="12">
        <v>4949754.04</v>
      </c>
      <c r="G38" s="11"/>
      <c r="H38" s="11" t="s">
        <v>340</v>
      </c>
      <c r="I38" s="11" t="s">
        <v>166</v>
      </c>
      <c r="J38" s="11" t="s">
        <v>341</v>
      </c>
      <c r="K38" s="11">
        <v>1</v>
      </c>
      <c r="L38" s="11" t="s">
        <v>173</v>
      </c>
      <c r="M38" s="11" t="s">
        <v>342</v>
      </c>
      <c r="N38" s="11" t="s">
        <v>343</v>
      </c>
      <c r="O38" s="11" t="s">
        <v>344</v>
      </c>
    </row>
    <row r="39" ht="24.95" customHeight="1" spans="1:15">
      <c r="A39" s="11">
        <v>58</v>
      </c>
      <c r="B39" s="11">
        <f>B52+1</f>
        <v>44</v>
      </c>
      <c r="C39" s="11" t="s">
        <v>345</v>
      </c>
      <c r="D39" s="12">
        <v>1813623.04</v>
      </c>
      <c r="E39" s="13">
        <f t="shared" si="0"/>
        <v>1568221.1</v>
      </c>
      <c r="F39" s="12">
        <f>43500+201901.94</f>
        <v>245401.94</v>
      </c>
      <c r="G39" s="14" t="s">
        <v>346</v>
      </c>
      <c r="H39" s="11" t="s">
        <v>347</v>
      </c>
      <c r="I39" s="11" t="s">
        <v>166</v>
      </c>
      <c r="J39" s="11" t="s">
        <v>348</v>
      </c>
      <c r="K39" s="11">
        <v>2</v>
      </c>
      <c r="L39" s="11" t="s">
        <v>173</v>
      </c>
      <c r="M39" s="11" t="s">
        <v>349</v>
      </c>
      <c r="N39" s="11" t="s">
        <v>350</v>
      </c>
      <c r="O39" s="11" t="s">
        <v>351</v>
      </c>
    </row>
    <row r="40" ht="24.95" customHeight="1" spans="1:15">
      <c r="A40" s="11">
        <v>59</v>
      </c>
      <c r="B40" s="11">
        <f t="shared" si="1"/>
        <v>45</v>
      </c>
      <c r="C40" s="11" t="s">
        <v>352</v>
      </c>
      <c r="D40" s="12">
        <v>681148.92</v>
      </c>
      <c r="E40" s="13">
        <f t="shared" si="0"/>
        <v>630452.05</v>
      </c>
      <c r="F40" s="12">
        <f>50021.21+675.66</f>
        <v>50696.87</v>
      </c>
      <c r="G40" s="14" t="s">
        <v>346</v>
      </c>
      <c r="H40" s="11" t="s">
        <v>353</v>
      </c>
      <c r="I40" s="11" t="s">
        <v>166</v>
      </c>
      <c r="J40" s="11" t="s">
        <v>354</v>
      </c>
      <c r="K40" s="11">
        <v>2</v>
      </c>
      <c r="L40" s="11" t="s">
        <v>173</v>
      </c>
      <c r="M40" s="11" t="s">
        <v>355</v>
      </c>
      <c r="N40" s="11" t="s">
        <v>356</v>
      </c>
      <c r="O40" s="11" t="s">
        <v>357</v>
      </c>
    </row>
    <row r="41" ht="24.95" customHeight="1" spans="1:15">
      <c r="A41" s="11"/>
      <c r="B41" s="16" t="s">
        <v>358</v>
      </c>
      <c r="C41" s="17"/>
      <c r="D41" s="12">
        <f>SUM(D5:D40)</f>
        <v>81123873.73</v>
      </c>
      <c r="E41" s="12">
        <f t="shared" ref="E41:F41" si="2">SUM(E5:E40)</f>
        <v>42259960.87</v>
      </c>
      <c r="F41" s="12">
        <f t="shared" si="2"/>
        <v>38863912.86</v>
      </c>
      <c r="G41" s="14"/>
      <c r="H41" s="18"/>
      <c r="I41" s="18"/>
      <c r="J41" s="18"/>
      <c r="K41" s="18"/>
      <c r="L41" s="18"/>
      <c r="M41" s="18"/>
      <c r="N41" s="18"/>
      <c r="O41" s="18"/>
    </row>
    <row r="42" ht="24.95" customHeight="1" spans="1:15">
      <c r="A42" s="11"/>
      <c r="B42" s="19" t="s">
        <v>359</v>
      </c>
      <c r="C42" s="20"/>
      <c r="D42" s="12"/>
      <c r="E42" s="13"/>
      <c r="F42" s="12"/>
      <c r="G42" s="14"/>
      <c r="H42" s="18"/>
      <c r="I42" s="18"/>
      <c r="J42" s="18"/>
      <c r="K42" s="18"/>
      <c r="L42" s="18"/>
      <c r="M42" s="18"/>
      <c r="N42" s="18"/>
      <c r="O42" s="18"/>
    </row>
    <row r="43" ht="24.95" customHeight="1" spans="1:15">
      <c r="A43" s="11">
        <v>9</v>
      </c>
      <c r="B43" s="11">
        <f>B6+1</f>
        <v>3</v>
      </c>
      <c r="C43" s="11" t="s">
        <v>360</v>
      </c>
      <c r="D43" s="12">
        <v>1625511.77</v>
      </c>
      <c r="E43" s="13">
        <f t="shared" ref="E43:E52" si="3">D43-F43</f>
        <v>1155810.03</v>
      </c>
      <c r="F43" s="12">
        <f>377055.37+82566.37+10080</f>
        <v>469701.74</v>
      </c>
      <c r="G43" s="11" t="s">
        <v>361</v>
      </c>
      <c r="H43" s="11" t="s">
        <v>362</v>
      </c>
      <c r="I43" s="11" t="s">
        <v>166</v>
      </c>
      <c r="J43" s="11" t="s">
        <v>363</v>
      </c>
      <c r="K43" s="11">
        <v>1</v>
      </c>
      <c r="L43" s="11" t="s">
        <v>364</v>
      </c>
      <c r="M43" s="11" t="s">
        <v>365</v>
      </c>
      <c r="N43" s="11" t="s">
        <v>366</v>
      </c>
      <c r="O43" s="11" t="s">
        <v>202</v>
      </c>
    </row>
    <row r="44" ht="24.95" customHeight="1" spans="1:15">
      <c r="A44" s="11">
        <v>10</v>
      </c>
      <c r="B44" s="11">
        <f>B43+1</f>
        <v>4</v>
      </c>
      <c r="C44" s="11" t="s">
        <v>360</v>
      </c>
      <c r="D44" s="12">
        <v>1624928.37</v>
      </c>
      <c r="E44" s="13">
        <f t="shared" si="3"/>
        <v>548399.82</v>
      </c>
      <c r="F44" s="12">
        <f>1071174.73+5353.82</f>
        <v>1076528.55</v>
      </c>
      <c r="G44" s="11" t="s">
        <v>367</v>
      </c>
      <c r="H44" s="11" t="s">
        <v>368</v>
      </c>
      <c r="I44" s="11" t="s">
        <v>166</v>
      </c>
      <c r="J44" s="11" t="s">
        <v>369</v>
      </c>
      <c r="K44" s="11">
        <v>1</v>
      </c>
      <c r="L44" s="11" t="s">
        <v>370</v>
      </c>
      <c r="M44" s="11" t="s">
        <v>371</v>
      </c>
      <c r="N44" s="11" t="s">
        <v>366</v>
      </c>
      <c r="O44" s="11" t="s">
        <v>202</v>
      </c>
    </row>
    <row r="45" ht="24.95" customHeight="1" spans="1:15">
      <c r="A45" s="11">
        <v>12</v>
      </c>
      <c r="B45" s="11">
        <v>6</v>
      </c>
      <c r="C45" s="11" t="s">
        <v>183</v>
      </c>
      <c r="D45" s="12">
        <v>809524.72</v>
      </c>
      <c r="E45" s="13">
        <f t="shared" si="3"/>
        <v>763024.72</v>
      </c>
      <c r="F45" s="12">
        <f>46500</f>
        <v>46500</v>
      </c>
      <c r="G45" s="11" t="s">
        <v>372</v>
      </c>
      <c r="H45" s="11"/>
      <c r="I45" s="11"/>
      <c r="J45" s="11"/>
      <c r="K45" s="11"/>
      <c r="L45" s="11"/>
      <c r="M45" s="11"/>
      <c r="N45" s="11"/>
      <c r="O45" s="11"/>
    </row>
    <row r="46" ht="24.95" customHeight="1" spans="1:15">
      <c r="A46" s="11">
        <v>13</v>
      </c>
      <c r="B46" s="11">
        <f>B8+1</f>
        <v>7</v>
      </c>
      <c r="C46" s="11" t="s">
        <v>373</v>
      </c>
      <c r="D46" s="12">
        <v>733956.64</v>
      </c>
      <c r="E46" s="13">
        <f t="shared" si="3"/>
        <v>733956.64</v>
      </c>
      <c r="F46" s="12"/>
      <c r="G46" s="11" t="s">
        <v>374</v>
      </c>
      <c r="H46" s="11" t="s">
        <v>375</v>
      </c>
      <c r="I46" s="11" t="s">
        <v>166</v>
      </c>
      <c r="J46" s="11" t="s">
        <v>376</v>
      </c>
      <c r="K46" s="11">
        <v>18</v>
      </c>
      <c r="L46" s="11" t="s">
        <v>377</v>
      </c>
      <c r="M46" s="11" t="s">
        <v>378</v>
      </c>
      <c r="N46" s="11" t="s">
        <v>379</v>
      </c>
      <c r="O46" s="11" t="s">
        <v>380</v>
      </c>
    </row>
    <row r="47" ht="24.95" customHeight="1" spans="1:15">
      <c r="A47" s="11">
        <v>15</v>
      </c>
      <c r="B47" s="11">
        <f>B9+1</f>
        <v>9</v>
      </c>
      <c r="C47" s="11" t="s">
        <v>381</v>
      </c>
      <c r="D47" s="12">
        <v>2301739.26</v>
      </c>
      <c r="E47" s="13">
        <f t="shared" si="3"/>
        <v>2301739.26</v>
      </c>
      <c r="F47" s="12"/>
      <c r="G47" s="11" t="s">
        <v>382</v>
      </c>
      <c r="H47" s="11" t="s">
        <v>383</v>
      </c>
      <c r="I47" s="11" t="s">
        <v>166</v>
      </c>
      <c r="J47" s="11" t="s">
        <v>384</v>
      </c>
      <c r="K47" s="11">
        <v>1</v>
      </c>
      <c r="L47" s="11" t="s">
        <v>377</v>
      </c>
      <c r="M47" s="11" t="s">
        <v>385</v>
      </c>
      <c r="N47" s="11" t="s">
        <v>223</v>
      </c>
      <c r="O47" s="11" t="s">
        <v>279</v>
      </c>
    </row>
    <row r="48" ht="24.95" customHeight="1" spans="1:15">
      <c r="A48" s="11">
        <v>16</v>
      </c>
      <c r="B48" s="11">
        <f>B47+1</f>
        <v>10</v>
      </c>
      <c r="C48" s="11" t="s">
        <v>381</v>
      </c>
      <c r="D48" s="12">
        <v>1841227.84</v>
      </c>
      <c r="E48" s="13">
        <f t="shared" si="3"/>
        <v>1841227.84</v>
      </c>
      <c r="F48" s="12"/>
      <c r="G48" s="11" t="s">
        <v>382</v>
      </c>
      <c r="H48" s="11" t="s">
        <v>386</v>
      </c>
      <c r="I48" s="11" t="s">
        <v>166</v>
      </c>
      <c r="J48" s="11" t="s">
        <v>387</v>
      </c>
      <c r="K48" s="11">
        <v>1</v>
      </c>
      <c r="L48" s="11" t="s">
        <v>377</v>
      </c>
      <c r="M48" s="11" t="s">
        <v>388</v>
      </c>
      <c r="N48" s="11" t="s">
        <v>223</v>
      </c>
      <c r="O48" s="11" t="s">
        <v>279</v>
      </c>
    </row>
    <row r="49" ht="24.95" customHeight="1" spans="1:15">
      <c r="A49" s="11">
        <v>17</v>
      </c>
      <c r="B49" s="11">
        <f>B48+1</f>
        <v>11</v>
      </c>
      <c r="C49" s="11" t="s">
        <v>389</v>
      </c>
      <c r="D49" s="12">
        <v>7279706.83</v>
      </c>
      <c r="E49" s="13">
        <f t="shared" si="3"/>
        <v>3563816.04</v>
      </c>
      <c r="F49" s="12">
        <f>3474381.36+150000+91509.43</f>
        <v>3715890.79</v>
      </c>
      <c r="G49" s="11" t="s">
        <v>382</v>
      </c>
      <c r="H49" s="11" t="s">
        <v>390</v>
      </c>
      <c r="I49" s="11" t="s">
        <v>166</v>
      </c>
      <c r="J49" s="11" t="s">
        <v>391</v>
      </c>
      <c r="K49" s="11">
        <v>1</v>
      </c>
      <c r="L49" s="11" t="s">
        <v>377</v>
      </c>
      <c r="M49" s="11" t="s">
        <v>392</v>
      </c>
      <c r="N49" s="11" t="s">
        <v>268</v>
      </c>
      <c r="O49" s="11" t="s">
        <v>393</v>
      </c>
    </row>
    <row r="50" ht="24.95" customHeight="1" spans="1:15">
      <c r="A50" s="11">
        <v>29</v>
      </c>
      <c r="B50" s="11">
        <v>23</v>
      </c>
      <c r="C50" s="11" t="s">
        <v>261</v>
      </c>
      <c r="D50" s="12">
        <v>242374.62</v>
      </c>
      <c r="E50" s="13">
        <f t="shared" si="3"/>
        <v>234518.03</v>
      </c>
      <c r="F50" s="12">
        <v>7856.59</v>
      </c>
      <c r="G50" s="14" t="s">
        <v>372</v>
      </c>
      <c r="H50" s="11"/>
      <c r="I50" s="11"/>
      <c r="J50" s="11"/>
      <c r="K50" s="11"/>
      <c r="L50" s="11"/>
      <c r="M50" s="11"/>
      <c r="N50" s="11"/>
      <c r="O50" s="11"/>
    </row>
    <row r="51" ht="24.95" customHeight="1" spans="1:15">
      <c r="A51" s="11">
        <v>56</v>
      </c>
      <c r="B51" s="11">
        <f>B38+1</f>
        <v>42</v>
      </c>
      <c r="C51" s="11" t="s">
        <v>394</v>
      </c>
      <c r="D51" s="12">
        <v>871962.36</v>
      </c>
      <c r="E51" s="13">
        <f t="shared" si="3"/>
        <v>846712.35</v>
      </c>
      <c r="F51" s="12">
        <v>25250.01</v>
      </c>
      <c r="G51" s="14" t="s">
        <v>395</v>
      </c>
      <c r="H51" s="11" t="s">
        <v>396</v>
      </c>
      <c r="I51" s="11" t="s">
        <v>166</v>
      </c>
      <c r="J51" s="11" t="s">
        <v>397</v>
      </c>
      <c r="K51" s="11">
        <v>3</v>
      </c>
      <c r="L51" s="11" t="s">
        <v>377</v>
      </c>
      <c r="M51" s="11" t="s">
        <v>398</v>
      </c>
      <c r="N51" s="11" t="s">
        <v>399</v>
      </c>
      <c r="O51" s="11" t="s">
        <v>400</v>
      </c>
    </row>
    <row r="52" ht="24.95" customHeight="1" spans="1:15">
      <c r="A52" s="11">
        <v>57</v>
      </c>
      <c r="B52" s="11">
        <f>B51+1</f>
        <v>43</v>
      </c>
      <c r="C52" s="11" t="s">
        <v>401</v>
      </c>
      <c r="D52" s="12">
        <v>1923260.02</v>
      </c>
      <c r="E52" s="13">
        <f t="shared" si="3"/>
        <v>1631360.96</v>
      </c>
      <c r="F52" s="12">
        <f>277800+14099.06</f>
        <v>291899.06</v>
      </c>
      <c r="G52" s="14" t="s">
        <v>382</v>
      </c>
      <c r="H52" s="11" t="s">
        <v>402</v>
      </c>
      <c r="I52" s="11" t="s">
        <v>166</v>
      </c>
      <c r="J52" s="11" t="s">
        <v>403</v>
      </c>
      <c r="K52" s="11">
        <v>1</v>
      </c>
      <c r="L52" s="11" t="s">
        <v>377</v>
      </c>
      <c r="M52" s="11" t="s">
        <v>404</v>
      </c>
      <c r="N52" s="11" t="s">
        <v>405</v>
      </c>
      <c r="O52" s="11" t="s">
        <v>406</v>
      </c>
    </row>
    <row r="53" ht="24.95" customHeight="1" spans="1:15">
      <c r="A53" s="11"/>
      <c r="B53" s="16" t="s">
        <v>358</v>
      </c>
      <c r="C53" s="17"/>
      <c r="D53" s="12">
        <f>SUM(D43:D52)</f>
        <v>19254192.43</v>
      </c>
      <c r="E53" s="12">
        <f t="shared" ref="E53:F53" si="4">SUM(E43:E52)</f>
        <v>13620565.69</v>
      </c>
      <c r="F53" s="12">
        <f t="shared" si="4"/>
        <v>5633626.74</v>
      </c>
      <c r="G53" s="11"/>
      <c r="H53" s="18"/>
      <c r="I53" s="18"/>
      <c r="J53" s="18"/>
      <c r="K53" s="18"/>
      <c r="L53" s="18"/>
      <c r="M53" s="18"/>
      <c r="N53" s="18"/>
      <c r="O53" s="18"/>
    </row>
    <row r="54" ht="24.95" customHeight="1" spans="1:15">
      <c r="A54" s="11"/>
      <c r="B54" s="16" t="s">
        <v>407</v>
      </c>
      <c r="C54" s="17"/>
      <c r="D54" s="12"/>
      <c r="E54" s="13"/>
      <c r="F54" s="12"/>
      <c r="G54" s="14"/>
      <c r="H54" s="18"/>
      <c r="I54" s="18"/>
      <c r="J54" s="18"/>
      <c r="K54" s="18"/>
      <c r="L54" s="18"/>
      <c r="M54" s="18"/>
      <c r="N54" s="18"/>
      <c r="O54" s="18"/>
    </row>
    <row r="55" ht="24.95" customHeight="1" spans="1:15">
      <c r="A55" s="11">
        <v>46</v>
      </c>
      <c r="B55" s="11">
        <f>B29+1</f>
        <v>32</v>
      </c>
      <c r="C55" s="11" t="s">
        <v>408</v>
      </c>
      <c r="D55" s="12">
        <v>2874001.2</v>
      </c>
      <c r="E55" s="13">
        <f>D55-F55</f>
        <v>2817397.43</v>
      </c>
      <c r="F55" s="12">
        <v>56603.77</v>
      </c>
      <c r="G55" s="14" t="s">
        <v>409</v>
      </c>
      <c r="H55" s="11" t="s">
        <v>410</v>
      </c>
      <c r="I55" s="11" t="s">
        <v>166</v>
      </c>
      <c r="J55" s="11" t="s">
        <v>411</v>
      </c>
      <c r="K55" s="11">
        <v>3</v>
      </c>
      <c r="L55" s="11" t="s">
        <v>412</v>
      </c>
      <c r="M55" s="11" t="s">
        <v>413</v>
      </c>
      <c r="N55" s="11" t="s">
        <v>414</v>
      </c>
      <c r="O55" s="11" t="s">
        <v>415</v>
      </c>
    </row>
    <row r="56" spans="1:7">
      <c r="A56" s="21"/>
      <c r="B56" s="22" t="s">
        <v>358</v>
      </c>
      <c r="C56" s="23"/>
      <c r="D56" s="24">
        <f>SUM(D55)</f>
        <v>2874001.2</v>
      </c>
      <c r="E56" s="24">
        <f t="shared" ref="E56:F56" si="5">SUM(E55)</f>
        <v>2817397.43</v>
      </c>
      <c r="F56" s="24">
        <f t="shared" si="5"/>
        <v>56603.77</v>
      </c>
      <c r="G56" s="21"/>
    </row>
    <row r="57" ht="24.95" customHeight="1" spans="1:7">
      <c r="A57" s="22" t="s">
        <v>416</v>
      </c>
      <c r="B57" s="25"/>
      <c r="C57" s="23"/>
      <c r="D57" s="24">
        <f>D41+D53+D56</f>
        <v>103252067.36</v>
      </c>
      <c r="E57" s="24">
        <f t="shared" ref="E57:F57" si="6">E41+E53+E56</f>
        <v>58697923.99</v>
      </c>
      <c r="F57" s="24">
        <f t="shared" si="6"/>
        <v>44554143.37</v>
      </c>
      <c r="G57" s="21"/>
    </row>
    <row r="59" spans="5:5">
      <c r="E59" s="3"/>
    </row>
  </sheetData>
  <mergeCells count="8">
    <mergeCell ref="B2:G2"/>
    <mergeCell ref="B4:C4"/>
    <mergeCell ref="B41:C41"/>
    <mergeCell ref="B42:C42"/>
    <mergeCell ref="B53:C53"/>
    <mergeCell ref="B54:C54"/>
    <mergeCell ref="B56:C56"/>
    <mergeCell ref="A57:C57"/>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2</vt:i4>
      </vt:variant>
    </vt:vector>
  </HeadingPairs>
  <TitlesOfParts>
    <vt:vector size="2" baseType="lpstr">
      <vt:lpstr>Sheet1</vt:lpstr>
      <vt:lpstr>Sheet2（原稿）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黄富书</dc:creator>
  <cp:lastModifiedBy>小陈</cp:lastModifiedBy>
  <dcterms:created xsi:type="dcterms:W3CDTF">2015-06-10T02:19:00Z</dcterms:created>
  <dcterms:modified xsi:type="dcterms:W3CDTF">2023-01-13T06:08:35Z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AE17D7C653F84D5B94B85D7A75DAB573</vt:lpwstr>
  </property>
  <property fmtid="{D5CDD505-2E9C-101B-9397-08002B2CF9AE}" pid="3" name="KSOProductBuildVer">
    <vt:lpwstr>2052-11.1.0.12980</vt:lpwstr>
  </property>
</Properties>
</file>